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VIE SOCIALE\PROCEDURES_ET_MODELES\Appel A Initiatives -AAI-AAPC\0 - demande de subvention\"/>
    </mc:Choice>
  </mc:AlternateContent>
  <xr:revisionPtr revIDLastSave="0" documentId="13_ncr:1_{DA25FC60-F07F-42D6-942A-5DB62340D2D0}" xr6:coauthVersionLast="36" xr6:coauthVersionMax="36" xr10:uidLastSave="{00000000-0000-0000-0000-000000000000}"/>
  <bookViews>
    <workbookView xWindow="0" yWindow="0" windowWidth="28800" windowHeight="13890" xr2:uid="{00000000-000D-0000-FFFF-FFFF00000000}"/>
  </bookViews>
  <sheets>
    <sheet name="Budget_analytique" sheetId="1" r:id="rId1"/>
    <sheet name="CERFA" sheetId="2" r:id="rId2"/>
    <sheet name="liste_déroulante" sheetId="3" r:id="rId3"/>
  </sheets>
  <definedNames>
    <definedName name="_xlnm.Print_Area" localSheetId="0">Budget_analytique!$B$1:$K$157</definedName>
    <definedName name="_xlnm.Print_Area" localSheetId="1">CERFA!$B$1:$I$45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/>
  <c r="C36" i="1" l="1"/>
  <c r="D36" i="1"/>
  <c r="E36" i="1"/>
  <c r="I33" i="2" l="1"/>
  <c r="I35" i="2"/>
  <c r="D40" i="2"/>
  <c r="C40" i="2"/>
  <c r="H11" i="2"/>
  <c r="H13" i="2"/>
  <c r="H15" i="2"/>
  <c r="H18" i="2"/>
  <c r="H20" i="2"/>
  <c r="H22" i="2"/>
  <c r="H24" i="2"/>
  <c r="H25" i="2"/>
  <c r="H26" i="2"/>
  <c r="H27" i="2"/>
  <c r="H28" i="2"/>
  <c r="H29" i="2"/>
  <c r="H30" i="2"/>
  <c r="G25" i="2"/>
  <c r="G26" i="2"/>
  <c r="G27" i="2"/>
  <c r="G28" i="2"/>
  <c r="G29" i="2"/>
  <c r="G30" i="2"/>
  <c r="G24" i="2"/>
  <c r="G22" i="2"/>
  <c r="G20" i="2"/>
  <c r="G18" i="2"/>
  <c r="G15" i="2"/>
  <c r="G13" i="2"/>
  <c r="G11" i="2"/>
  <c r="G8" i="2"/>
  <c r="I8" i="2" s="1"/>
  <c r="H40" i="2"/>
  <c r="G40" i="2"/>
  <c r="I41" i="2"/>
  <c r="I38" i="2"/>
  <c r="I9" i="2"/>
  <c r="I10" i="2"/>
  <c r="I12" i="2"/>
  <c r="I16" i="2"/>
  <c r="I17" i="2"/>
  <c r="I19" i="2"/>
  <c r="I21" i="2"/>
  <c r="I23" i="2"/>
  <c r="I31" i="2"/>
  <c r="E39" i="2"/>
  <c r="E38" i="2"/>
  <c r="E34" i="2"/>
  <c r="E35" i="2"/>
  <c r="E33" i="2"/>
  <c r="E6" i="2"/>
  <c r="E8" i="2"/>
  <c r="E9" i="2"/>
  <c r="E10" i="2"/>
  <c r="E11" i="2"/>
  <c r="E12" i="2"/>
  <c r="E13" i="2"/>
  <c r="E14" i="2"/>
  <c r="E15" i="2"/>
  <c r="E17" i="2"/>
  <c r="E20" i="2"/>
  <c r="E21" i="2"/>
  <c r="E22" i="2"/>
  <c r="E23" i="2"/>
  <c r="E24" i="2"/>
  <c r="E26" i="2"/>
  <c r="E29" i="2"/>
  <c r="E30" i="2"/>
  <c r="E31" i="2"/>
  <c r="E5" i="2"/>
  <c r="H5" i="2"/>
  <c r="H6" i="2"/>
  <c r="G6" i="2"/>
  <c r="G5" i="2"/>
  <c r="C2" i="2"/>
  <c r="J95" i="1"/>
  <c r="J96" i="1"/>
  <c r="J97" i="1"/>
  <c r="J98" i="1"/>
  <c r="J99" i="1"/>
  <c r="J100" i="1"/>
  <c r="J101" i="1"/>
  <c r="J102" i="1"/>
  <c r="J103" i="1"/>
  <c r="J94" i="1"/>
  <c r="G5" i="1"/>
  <c r="H6" i="1"/>
  <c r="H7" i="1"/>
  <c r="J9" i="1"/>
  <c r="H10" i="1"/>
  <c r="H18" i="1"/>
  <c r="K24" i="1" s="1"/>
  <c r="D16" i="2" s="1"/>
  <c r="I18" i="1"/>
  <c r="J18" i="1"/>
  <c r="H24" i="1"/>
  <c r="K26" i="1" s="1"/>
  <c r="I24" i="1"/>
  <c r="J24" i="1"/>
  <c r="J25" i="1"/>
  <c r="D41" i="2" s="1"/>
  <c r="K28" i="1"/>
  <c r="H36" i="1"/>
  <c r="I36" i="1"/>
  <c r="J36" i="1"/>
  <c r="H43" i="1"/>
  <c r="I43" i="1"/>
  <c r="J43" i="1"/>
  <c r="K44" i="1"/>
  <c r="D19" i="2" s="1"/>
  <c r="K46" i="1"/>
  <c r="D27" i="2" s="1"/>
  <c r="H58" i="1"/>
  <c r="I58" i="1"/>
  <c r="J58" i="1"/>
  <c r="H74" i="1"/>
  <c r="I74" i="1"/>
  <c r="J74" i="1"/>
  <c r="H88" i="1"/>
  <c r="I88" i="1"/>
  <c r="J88" i="1"/>
  <c r="H104" i="1"/>
  <c r="I104" i="1"/>
  <c r="H114" i="1"/>
  <c r="H75" i="1" l="1"/>
  <c r="H77" i="1" s="1"/>
  <c r="I13" i="2"/>
  <c r="D42" i="2"/>
  <c r="I24" i="2"/>
  <c r="I20" i="2"/>
  <c r="I18" i="2"/>
  <c r="H105" i="1"/>
  <c r="H111" i="1" s="1"/>
  <c r="H89" i="1"/>
  <c r="I5" i="2"/>
  <c r="H44" i="1"/>
  <c r="H46" i="1" s="1"/>
  <c r="I6" i="2"/>
  <c r="H59" i="1"/>
  <c r="I25" i="2"/>
  <c r="I30" i="2"/>
  <c r="I11" i="2"/>
  <c r="I29" i="2"/>
  <c r="I28" i="2"/>
  <c r="I22" i="2"/>
  <c r="I26" i="2"/>
  <c r="H39" i="2"/>
  <c r="H42" i="2" s="1"/>
  <c r="J27" i="1"/>
  <c r="E40" i="2"/>
  <c r="I27" i="2"/>
  <c r="I15" i="2"/>
  <c r="I40" i="2"/>
  <c r="J104" i="1"/>
  <c r="H25" i="1"/>
  <c r="H26" i="1" s="1"/>
  <c r="E25" i="1"/>
  <c r="F77" i="1"/>
  <c r="F46" i="1"/>
  <c r="C27" i="2" s="1"/>
  <c r="E27" i="2" s="1"/>
  <c r="F44" i="1"/>
  <c r="C19" i="2" s="1"/>
  <c r="E19" i="2" s="1"/>
  <c r="C114" i="1"/>
  <c r="C104" i="1"/>
  <c r="D104" i="1"/>
  <c r="E95" i="1"/>
  <c r="E96" i="1"/>
  <c r="E97" i="1"/>
  <c r="E98" i="1"/>
  <c r="E99" i="1"/>
  <c r="E100" i="1"/>
  <c r="E101" i="1"/>
  <c r="E102" i="1"/>
  <c r="E103" i="1"/>
  <c r="E94" i="1"/>
  <c r="C88" i="1"/>
  <c r="D88" i="1"/>
  <c r="E88" i="1"/>
  <c r="D74" i="1"/>
  <c r="K75" i="1" s="1"/>
  <c r="D18" i="2" s="1"/>
  <c r="E74" i="1"/>
  <c r="K77" i="1" s="1"/>
  <c r="C74" i="1"/>
  <c r="D58" i="1"/>
  <c r="E58" i="1"/>
  <c r="C58" i="1"/>
  <c r="E43" i="1"/>
  <c r="D43" i="1"/>
  <c r="C43" i="1"/>
  <c r="E24" i="1"/>
  <c r="D24" i="1"/>
  <c r="C24" i="1"/>
  <c r="D18" i="1"/>
  <c r="F24" i="1" s="1"/>
  <c r="C16" i="2" s="1"/>
  <c r="E18" i="1"/>
  <c r="C18" i="1"/>
  <c r="E9" i="1"/>
  <c r="D25" i="2" l="1"/>
  <c r="F26" i="1"/>
  <c r="C75" i="1"/>
  <c r="C77" i="1" s="1"/>
  <c r="D28" i="2"/>
  <c r="C59" i="1"/>
  <c r="C61" i="1" s="1"/>
  <c r="F75" i="1"/>
  <c r="C18" i="2" s="1"/>
  <c r="E18" i="2" s="1"/>
  <c r="H90" i="1"/>
  <c r="H91" i="1" s="1"/>
  <c r="H61" i="1"/>
  <c r="D7" i="2"/>
  <c r="H109" i="1"/>
  <c r="H112" i="1" s="1"/>
  <c r="E104" i="1"/>
  <c r="E27" i="1"/>
  <c r="C41" i="2"/>
  <c r="G39" i="2"/>
  <c r="G42" i="2" s="1"/>
  <c r="E16" i="2"/>
  <c r="K105" i="1"/>
  <c r="H106" i="1" s="1"/>
  <c r="H28" i="1"/>
  <c r="C89" i="1"/>
  <c r="C90" i="1" s="1"/>
  <c r="C44" i="1"/>
  <c r="C46" i="1" s="1"/>
  <c r="C105" i="1"/>
  <c r="C25" i="2" s="1"/>
  <c r="C25" i="1"/>
  <c r="E41" i="2" l="1"/>
  <c r="C42" i="2"/>
  <c r="E42" i="2" s="1"/>
  <c r="C109" i="1"/>
  <c r="I121" i="1" s="1"/>
  <c r="I122" i="1"/>
  <c r="D36" i="2"/>
  <c r="C28" i="2"/>
  <c r="E28" i="2" s="1"/>
  <c r="E25" i="2"/>
  <c r="I39" i="2"/>
  <c r="I42" i="2"/>
  <c r="H107" i="1"/>
  <c r="K113" i="1" s="1"/>
  <c r="H113" i="1" s="1"/>
  <c r="H115" i="1" s="1"/>
  <c r="F138" i="1" s="1"/>
  <c r="H110" i="1"/>
  <c r="K110" i="1" s="1"/>
  <c r="C111" i="1"/>
  <c r="C26" i="1"/>
  <c r="C28" i="1" s="1"/>
  <c r="F105" i="1"/>
  <c r="C106" i="1" s="1"/>
  <c r="C36" i="2" l="1"/>
  <c r="E7" i="2"/>
  <c r="K112" i="1"/>
  <c r="C112" i="1"/>
  <c r="F112" i="1"/>
  <c r="J122" i="1"/>
  <c r="K115" i="1"/>
  <c r="F126" i="1"/>
  <c r="H14" i="2" s="1"/>
  <c r="C110" i="1"/>
  <c r="C107" i="1"/>
  <c r="F113" i="1" s="1"/>
  <c r="C113" i="1" s="1"/>
  <c r="F139" i="1" l="1"/>
  <c r="F140" i="1" s="1"/>
  <c r="H34" i="2"/>
  <c r="H36" i="2" s="1"/>
  <c r="C44" i="2" s="1"/>
  <c r="F118" i="1"/>
  <c r="C115" i="1"/>
  <c r="E118" i="1"/>
  <c r="F110" i="1"/>
  <c r="E138" i="1" l="1"/>
  <c r="G34" i="2" s="1"/>
  <c r="I34" i="2" s="1"/>
  <c r="H157" i="1"/>
  <c r="F141" i="1"/>
  <c r="G141" i="1" s="1"/>
  <c r="J121" i="1"/>
  <c r="E126" i="1"/>
  <c r="G14" i="2" s="1"/>
  <c r="F115" i="1"/>
  <c r="I14" i="2" l="1"/>
  <c r="G36" i="2"/>
  <c r="I36" i="2" s="1"/>
  <c r="E139" i="1"/>
  <c r="E140" i="1" s="1"/>
  <c r="C43" i="2" l="1"/>
  <c r="E141" i="1"/>
  <c r="B141" i="1" s="1"/>
</calcChain>
</file>

<file path=xl/sharedStrings.xml><?xml version="1.0" encoding="utf-8"?>
<sst xmlns="http://schemas.openxmlformats.org/spreadsheetml/2006/main" count="344" uniqueCount="151">
  <si>
    <t>NE REMPLIR QUE LES CELLULES BLANCHES</t>
  </si>
  <si>
    <t>Budget Prévisionnel</t>
  </si>
  <si>
    <t>Budget Réalisé</t>
  </si>
  <si>
    <t>Nom du porteur</t>
  </si>
  <si>
    <t>Nom de l’action</t>
  </si>
  <si>
    <t>Nombre de session</t>
  </si>
  <si>
    <t>Nombre de séance par session</t>
  </si>
  <si>
    <t>Nombre d’heure par séance</t>
  </si>
  <si>
    <t>Total d’heures pour l’action</t>
  </si>
  <si>
    <t>Montant de la demande initiale</t>
  </si>
  <si>
    <t>Part de financement CFPPA</t>
  </si>
  <si>
    <t>Budget intervenant·e·s</t>
  </si>
  <si>
    <t>Détailler la nature des dépenses prévisionnelles</t>
  </si>
  <si>
    <t>Ressources internes</t>
  </si>
  <si>
    <t>Ressources externes</t>
  </si>
  <si>
    <t>Nom et fonction de l’intervenant</t>
  </si>
  <si>
    <t>Nombre d’intervenant·e·s</t>
  </si>
  <si>
    <t>Nombre d’heures/intervenant·e·s</t>
  </si>
  <si>
    <t>Coût horaire/ intervenant·e</t>
  </si>
  <si>
    <t>Total par ressources intervenant·e</t>
  </si>
  <si>
    <t>Bénévole</t>
  </si>
  <si>
    <t>Ventilation Budget intervenant·e·s</t>
  </si>
  <si>
    <t>Total dépenses intervenants et bénévoles</t>
  </si>
  <si>
    <t>Total dépenses</t>
  </si>
  <si>
    <t>COFINANCEMENT</t>
  </si>
  <si>
    <t>bénévoles</t>
  </si>
  <si>
    <t>Budget déplacement Intervenant</t>
  </si>
  <si>
    <t>Nombre de kilomètres / séance (détailler si nécessaire par lieu d’intervention)</t>
  </si>
  <si>
    <t>Coût du kilomètre (ajustement)</t>
  </si>
  <si>
    <t>Coût des repas</t>
  </si>
  <si>
    <t>repas</t>
  </si>
  <si>
    <t>Frais d’autoroute</t>
  </si>
  <si>
    <t>Total frais de déplacements</t>
  </si>
  <si>
    <t>Ventilation Budget déplacement Intervenant</t>
  </si>
  <si>
    <t>Total dépenses frais de déplacement intervenants</t>
  </si>
  <si>
    <t>Budget frais annexes</t>
  </si>
  <si>
    <t>Location de salle à titre gratuit</t>
  </si>
  <si>
    <t>Total frais annexes</t>
  </si>
  <si>
    <t>Total des dépenses annexes</t>
  </si>
  <si>
    <t>Budget frais de communication</t>
  </si>
  <si>
    <t>Ventilation Budget frais de communication</t>
  </si>
  <si>
    <t>Total frais de communication</t>
  </si>
  <si>
    <t>Total des dépenses frais de communication</t>
  </si>
  <si>
    <t>Budget frais des charges fixes (autofinancement) non éligible</t>
  </si>
  <si>
    <t>Assurance</t>
  </si>
  <si>
    <t xml:space="preserve">Total frais des charges fixes </t>
  </si>
  <si>
    <t>Total des dépenses frais des charges fixes</t>
  </si>
  <si>
    <t>Auto FINANCEMENT ou cofinancement</t>
  </si>
  <si>
    <t>Budget frais DE COORDINATION</t>
  </si>
  <si>
    <t>coût horaire</t>
  </si>
  <si>
    <t>Nombre d’heure</t>
  </si>
  <si>
    <t>TOTAL</t>
  </si>
  <si>
    <t>Total frais de coordination</t>
  </si>
  <si>
    <t>financement max de 30 %</t>
  </si>
  <si>
    <t>Total des dépenses coordination</t>
  </si>
  <si>
    <t>COUT TOTAL de l’action</t>
  </si>
  <si>
    <t>Taux de cofinancement</t>
  </si>
  <si>
    <t>Coût Coordination</t>
  </si>
  <si>
    <t>Taux de coordination</t>
  </si>
  <si>
    <t>Coût action (total – coordination)</t>
  </si>
  <si>
    <t>Taux de financement de l’action par la CFPPA</t>
  </si>
  <si>
    <t>Montant réalisé</t>
  </si>
  <si>
    <t>Part de financement CFPPA :</t>
  </si>
  <si>
    <t xml:space="preserve">montant du COFINANCEMENT à ventiler : </t>
  </si>
  <si>
    <t>recettes prévisionnelles</t>
  </si>
  <si>
    <t>recettes réalisées</t>
  </si>
  <si>
    <t>70. Vente de marchandises, Produits finis,prestations service</t>
  </si>
  <si>
    <t>Coût par séance (basé sur le coût total de l’action)</t>
  </si>
  <si>
    <t>coût au titre de la CFPPA</t>
  </si>
  <si>
    <t>Autofinancement porteur</t>
  </si>
  <si>
    <t>demande initiale</t>
  </si>
  <si>
    <t>74. Subventions d'exploitation</t>
  </si>
  <si>
    <t>réalisé</t>
  </si>
  <si>
    <t>État : préciser le(s) ministère(s)</t>
  </si>
  <si>
    <t>Région (s):</t>
  </si>
  <si>
    <t>Département(s) :</t>
  </si>
  <si>
    <t xml:space="preserve">CFPPA : </t>
  </si>
  <si>
    <t>intercommunalité(s): EPCI*</t>
  </si>
  <si>
    <t>Commune(s)</t>
  </si>
  <si>
    <t>Organismes sociaux (détailler)</t>
  </si>
  <si>
    <t>Fonds européens</t>
  </si>
  <si>
    <t>Agence de service et de paiement (emplois aides)</t>
  </si>
  <si>
    <t>Autres établissements publics</t>
  </si>
  <si>
    <t>Aides privées</t>
  </si>
  <si>
    <t>75.Autres produits de gestion courante</t>
  </si>
  <si>
    <t>Dont cotisations, dons manuels ou legs</t>
  </si>
  <si>
    <t>76. Produits financiers</t>
  </si>
  <si>
    <t>78. Reports, ressources non utilisées d’opérations antérieures</t>
  </si>
  <si>
    <t>Régularisation arrondi inférieur subvention CFPPA</t>
  </si>
  <si>
    <t>TOTAL :</t>
  </si>
  <si>
    <t>Merci de transmettre tous les justificatifs nécessaires au contrôle des sommes dépensées :</t>
  </si>
  <si>
    <t>- Factures acquittées ;</t>
  </si>
  <si>
    <t>- Justificatif de salaire (bulletin de salaire et nombre d’heures liées à l’action) ;</t>
  </si>
  <si>
    <t>- Justificatif de dépenses internes (utilisation des moyens internes du porteur) ;</t>
  </si>
  <si>
    <t>- Tout autre justificatif en lien avec les dépenses indiquées dans le budget.</t>
  </si>
  <si>
    <t>Nota : si un achat concerne de l’investissement, cette dépense ne sera pas prise en charge</t>
  </si>
  <si>
    <t xml:space="preserve">Montant potentiellement récupérable au titre de la subvention versée : </t>
  </si>
  <si>
    <t>Exercice :</t>
  </si>
  <si>
    <t>CHARGES</t>
  </si>
  <si>
    <t>Prévision</t>
  </si>
  <si>
    <t>Réalisation</t>
  </si>
  <si>
    <t>%</t>
  </si>
  <si>
    <t>PRODUITS</t>
  </si>
  <si>
    <t>Charges directes affectées à l'action</t>
  </si>
  <si>
    <t>Ressources directes affectées l'action</t>
  </si>
  <si>
    <t>60.Achat</t>
  </si>
  <si>
    <t>Prestations de services</t>
  </si>
  <si>
    <t>autofinancement porteur</t>
  </si>
  <si>
    <t>Achat matières et fournitures</t>
  </si>
  <si>
    <t>Autres fournitures</t>
  </si>
  <si>
    <t>61. Services extérieurs</t>
  </si>
  <si>
    <t>Locations immobilières et mobilières</t>
  </si>
  <si>
    <t>Entretien et réparation</t>
  </si>
  <si>
    <t>Documentation</t>
  </si>
  <si>
    <t>Divers</t>
  </si>
  <si>
    <t>62.Autres services extérieurs</t>
  </si>
  <si>
    <t>Rémunérations intermédiaires</t>
  </si>
  <si>
    <t>et honoraires</t>
  </si>
  <si>
    <t>Publicité, publication</t>
  </si>
  <si>
    <t>Déplacements, missions</t>
  </si>
  <si>
    <t>Services bancaires, autres</t>
  </si>
  <si>
    <t>63. lmpots et taxes</t>
  </si>
  <si>
    <t>lmpots et taxes sur rémunération</t>
  </si>
  <si>
    <t>Autres impôts et taxes</t>
  </si>
  <si>
    <t>64. Charges de personnel</t>
  </si>
  <si>
    <t>Rémunération des personnels</t>
  </si>
  <si>
    <t>Charges sociales</t>
  </si>
  <si>
    <t>Autres charges de personnel</t>
  </si>
  <si>
    <t>65.Autres charges de gestion courante</t>
  </si>
  <si>
    <t>66. Charges financières</t>
  </si>
  <si>
    <t>67. Charges exceptionnelles</t>
  </si>
  <si>
    <t>68. Dotation aux amortissements</t>
  </si>
  <si>
    <t>Charges indirectes affectées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</si>
  <si>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</si>
  <si>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</si>
  <si>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</si>
  <si>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</si>
  <si>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</si>
  <si>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</si>
  <si>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86. Emplois des contributions volontaires en nature</t>
  </si>
  <si>
    <t>87. Contributions volontaires en nature</t>
  </si>
  <si>
    <t>Secours en nature</t>
  </si>
  <si>
    <t>Bénévolat</t>
  </si>
  <si>
    <t>Mise a disposition gratuite de biens et prestations</t>
  </si>
  <si>
    <t>Prestations en nature</t>
  </si>
  <si>
    <t>Personnel bénévole</t>
  </si>
  <si>
    <t>Dons en nature</t>
  </si>
  <si>
    <t>* Catégories d’établissements publics de coopération intercommunale (EPCI) a fiscalité propre : communauté de communes, communauté d’agglomération, communauté urbaine</t>
  </si>
  <si>
    <t>70. Vente de marchandises,
Produits finis,prestations service</t>
  </si>
  <si>
    <r>
      <rPr>
        <b/>
        <i/>
        <sz val="20"/>
        <color theme="4" tint="-0.249977111117893"/>
        <rFont val="Arial"/>
        <family val="2"/>
      </rPr>
      <t>ASSOCIATIONS
DEMANDE DE SUBVENTION(S)</t>
    </r>
    <r>
      <rPr>
        <b/>
        <i/>
        <sz val="14"/>
        <color theme="4" tint="-0.249977111117893"/>
        <rFont val="Arial"/>
        <family val="2"/>
      </rPr>
      <t xml:space="preserve">
Formulaire unique
N°12156*06
Loi n° 2000-321 du 12 avril 2000 relative aux droits des citoyens dans leurs relations avec les administrations art. 9-1, 10
et 10-1
Décret n° 2016-1971 du 28 décembre 2016
</t>
    </r>
    <r>
      <rPr>
        <b/>
        <i/>
        <sz val="22"/>
        <color theme="4" tint="-0.249977111117893"/>
        <rFont val="Arial"/>
        <family val="2"/>
      </rPr>
      <t xml:space="preserve">BUDGET DU PROJET
</t>
    </r>
  </si>
  <si>
    <t>Prestation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</si>
</sst>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color rgb="FF000000"/>
      <name val="Arial"/>
      <family val="2"/>
    </font>
    <font>
      <i/>
      <sz val="14"/>
      <color rgb="FF000000"/>
      <name val="Arial"/>
      <family val="2"/>
    </font>
    <font>
      <b/>
      <sz val="28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20"/>
      <color theme="4" tint="-0.249977111117893"/>
      <name val="Arial"/>
      <family val="2"/>
    </font>
    <font>
      <b/>
      <i/>
      <sz val="22"/>
      <color theme="4" tint="-0.249977111117893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i/>
      <sz val="20"/>
      <color rgb="FFC9211E"/>
      <name val="Arial"/>
      <family val="2"/>
    </font>
    <font>
      <b/>
      <i/>
      <sz val="24"/>
      <color rgb="FFFF0000"/>
      <name val="Arial"/>
      <family val="2"/>
    </font>
    <font>
      <b/>
      <sz val="24"/>
      <color rgb="FFFF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theme="4" tint="0.79998168889431442"/>
      <name val="Arial"/>
      <family val="2"/>
    </font>
    <font>
      <sz val="10"/>
      <color theme="1"/>
      <name val="Arial"/>
      <family val="2"/>
    </font>
    <font>
      <b/>
      <i/>
      <sz val="14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FE7E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E4B5"/>
        <bgColor indexed="64"/>
      </patternFill>
    </fill>
    <fill>
      <patternFill patternType="solid">
        <fgColor rgb="FFDEE6EF"/>
        <bgColor indexed="64"/>
      </patternFill>
    </fill>
    <fill>
      <patternFill patternType="solid">
        <fgColor rgb="FFE8E3BE"/>
        <bgColor indexed="64"/>
      </patternFill>
    </fill>
    <fill>
      <patternFill patternType="solid">
        <fgColor rgb="FFD1E6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2E6F1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8CD0F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0CEAF"/>
        <bgColor indexed="64"/>
      </patternFill>
    </fill>
    <fill>
      <patternFill patternType="solid">
        <fgColor rgb="FFBEC7D7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F5DDD9"/>
        <bgColor indexed="64"/>
      </patternFill>
    </fill>
    <fill>
      <patternFill patternType="solid">
        <fgColor rgb="FFD9E8C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 diagonalUp="1"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dashed">
        <color rgb="FF000000"/>
      </diagonal>
    </border>
    <border diagonalUp="1"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2" fillId="11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8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8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8" fontId="6" fillId="3" borderId="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8" fontId="6" fillId="8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 wrapText="1"/>
    </xf>
    <xf numFmtId="8" fontId="6" fillId="13" borderId="1" xfId="0" applyNumberFormat="1" applyFont="1" applyFill="1" applyBorder="1" applyAlignment="1">
      <alignment horizontal="center" vertical="center" wrapText="1"/>
    </xf>
    <xf numFmtId="8" fontId="6" fillId="15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8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8" fontId="3" fillId="0" borderId="1" xfId="0" applyNumberFormat="1" applyFont="1" applyBorder="1" applyAlignment="1" applyProtection="1">
      <alignment horizontal="center" vertical="center" wrapText="1"/>
      <protection locked="0"/>
    </xf>
    <xf numFmtId="8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8" fontId="6" fillId="5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8" fillId="2" borderId="0" xfId="0" applyNumberFormat="1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4" fontId="20" fillId="9" borderId="1" xfId="0" applyNumberFormat="1" applyFont="1" applyFill="1" applyBorder="1" applyAlignment="1">
      <alignment horizontal="center" vertical="center" wrapText="1"/>
    </xf>
    <xf numFmtId="164" fontId="20" fillId="9" borderId="1" xfId="1" applyNumberFormat="1" applyFont="1" applyFill="1" applyBorder="1" applyAlignment="1">
      <alignment horizontal="center" vertical="center" wrapText="1"/>
    </xf>
    <xf numFmtId="8" fontId="20" fillId="9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8" fontId="20" fillId="7" borderId="1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3" fillId="0" borderId="6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8" fontId="3" fillId="0" borderId="17" xfId="0" applyNumberFormat="1" applyFont="1" applyBorder="1" applyAlignment="1" applyProtection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8" fontId="6" fillId="12" borderId="2" xfId="0" applyNumberFormat="1" applyFont="1" applyFill="1" applyBorder="1" applyAlignment="1">
      <alignment horizontal="center" vertical="center" wrapText="1"/>
    </xf>
    <xf numFmtId="8" fontId="6" fillId="12" borderId="3" xfId="0" applyNumberFormat="1" applyFont="1" applyFill="1" applyBorder="1" applyAlignment="1">
      <alignment horizontal="center" vertical="center" wrapText="1"/>
    </xf>
    <xf numFmtId="8" fontId="6" fillId="12" borderId="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8" fontId="5" fillId="3" borderId="2" xfId="0" applyNumberFormat="1" applyFont="1" applyFill="1" applyBorder="1" applyAlignment="1">
      <alignment horizontal="center" vertical="center" wrapText="1"/>
    </xf>
    <xf numFmtId="8" fontId="5" fillId="3" borderId="3" xfId="0" applyNumberFormat="1" applyFont="1" applyFill="1" applyBorder="1" applyAlignment="1">
      <alignment horizontal="center" vertical="center" wrapText="1"/>
    </xf>
    <xf numFmtId="8" fontId="5" fillId="3" borderId="4" xfId="0" applyNumberFormat="1" applyFont="1" applyFill="1" applyBorder="1" applyAlignment="1">
      <alignment horizontal="center" vertical="center" wrapText="1"/>
    </xf>
    <xf numFmtId="8" fontId="6" fillId="10" borderId="2" xfId="0" applyNumberFormat="1" applyFont="1" applyFill="1" applyBorder="1" applyAlignment="1">
      <alignment horizontal="center" vertical="center" wrapText="1"/>
    </xf>
    <xf numFmtId="8" fontId="6" fillId="10" borderId="3" xfId="0" applyNumberFormat="1" applyFont="1" applyFill="1" applyBorder="1" applyAlignment="1">
      <alignment horizontal="center" vertical="center" wrapText="1"/>
    </xf>
    <xf numFmtId="8" fontId="6" fillId="10" borderId="4" xfId="0" applyNumberFormat="1" applyFont="1" applyFill="1" applyBorder="1" applyAlignment="1">
      <alignment horizontal="center" vertical="center" wrapText="1"/>
    </xf>
    <xf numFmtId="8" fontId="6" fillId="5" borderId="7" xfId="0" applyNumberFormat="1" applyFont="1" applyFill="1" applyBorder="1" applyAlignment="1">
      <alignment horizontal="center" vertical="center" wrapText="1"/>
    </xf>
    <xf numFmtId="8" fontId="6" fillId="5" borderId="8" xfId="0" applyNumberFormat="1" applyFont="1" applyFill="1" applyBorder="1" applyAlignment="1">
      <alignment horizontal="center" vertical="center" wrapText="1"/>
    </xf>
    <xf numFmtId="8" fontId="6" fillId="5" borderId="9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8" fontId="5" fillId="10" borderId="2" xfId="0" applyNumberFormat="1" applyFont="1" applyFill="1" applyBorder="1" applyAlignment="1">
      <alignment horizontal="center" vertical="center" wrapText="1"/>
    </xf>
    <xf numFmtId="8" fontId="5" fillId="10" borderId="3" xfId="0" applyNumberFormat="1" applyFont="1" applyFill="1" applyBorder="1" applyAlignment="1">
      <alignment horizontal="center" vertical="center" wrapText="1"/>
    </xf>
    <xf numFmtId="8" fontId="5" fillId="10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8" fontId="5" fillId="0" borderId="2" xfId="0" applyNumberFormat="1" applyFont="1" applyBorder="1" applyAlignment="1" applyProtection="1">
      <alignment horizontal="center" vertical="center" wrapText="1"/>
      <protection locked="0"/>
    </xf>
    <xf numFmtId="8" fontId="5" fillId="0" borderId="3" xfId="0" applyNumberFormat="1" applyFont="1" applyBorder="1" applyAlignment="1" applyProtection="1">
      <alignment horizontal="center" vertical="center" wrapText="1"/>
      <protection locked="0"/>
    </xf>
    <xf numFmtId="8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8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8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8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4" fillId="2" borderId="0" xfId="0" applyNumberFormat="1" applyFont="1" applyFill="1" applyAlignment="1">
      <alignment horizontal="center" vertical="center" wrapText="1"/>
    </xf>
    <xf numFmtId="2" fontId="24" fillId="2" borderId="14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8" fontId="6" fillId="0" borderId="7" xfId="0" applyNumberFormat="1" applyFont="1" applyBorder="1" applyAlignment="1" applyProtection="1">
      <alignment horizontal="center" vertical="center" wrapText="1"/>
      <protection locked="0"/>
    </xf>
    <xf numFmtId="8" fontId="6" fillId="0" borderId="8" xfId="0" applyNumberFormat="1" applyFont="1" applyBorder="1" applyAlignment="1" applyProtection="1">
      <alignment horizontal="center" vertical="center" wrapText="1"/>
      <protection locked="0"/>
    </xf>
    <xf numFmtId="8" fontId="6" fillId="0" borderId="9" xfId="0" applyNumberFormat="1" applyFont="1" applyBorder="1" applyAlignment="1" applyProtection="1">
      <alignment horizontal="center" vertical="center" wrapText="1"/>
      <protection locked="0"/>
    </xf>
    <xf numFmtId="8" fontId="6" fillId="3" borderId="7" xfId="0" applyNumberFormat="1" applyFont="1" applyFill="1" applyBorder="1" applyAlignment="1">
      <alignment horizontal="center" vertical="center" wrapText="1"/>
    </xf>
    <xf numFmtId="8" fontId="6" fillId="3" borderId="8" xfId="0" applyNumberFormat="1" applyFont="1" applyFill="1" applyBorder="1" applyAlignment="1">
      <alignment horizontal="center" vertical="center" wrapText="1"/>
    </xf>
    <xf numFmtId="8" fontId="6" fillId="3" borderId="9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20" borderId="3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52C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158"/>
  <sheetViews>
    <sheetView tabSelected="1" zoomScale="70" zoomScaleNormal="70" zoomScaleSheetLayoutView="100" workbookViewId="0">
      <pane ySplit="2" topLeftCell="A48" activePane="bottomLeft" state="frozen"/>
      <selection activeCell="E118" sqref="E118"/>
      <selection pane="bottomLeft" activeCell="F55" sqref="F55"/>
    </sheetView>
  </sheetViews>
  <sheetFormatPr baseColWidth="10" defaultColWidth="11.42578125" defaultRowHeight="12.75" x14ac:dyDescent="0.2"/>
  <cols>
    <col min="1" max="1" width="2.42578125" style="55" customWidth="1"/>
    <col min="2" max="2" width="30.7109375" style="55" customWidth="1"/>
    <col min="3" max="4" width="27.7109375" style="55" customWidth="1"/>
    <col min="5" max="5" width="28" style="55" customWidth="1"/>
    <col min="6" max="6" width="27.7109375" style="55" customWidth="1"/>
    <col min="7" max="7" width="30.7109375" style="55" customWidth="1"/>
    <col min="8" max="11" width="27.7109375" style="55" customWidth="1"/>
    <col min="12" max="16384" width="11.42578125" style="55"/>
  </cols>
  <sheetData>
    <row r="1" spans="1:11" ht="13.5" thickBo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54.75" customHeight="1" thickBot="1" x14ac:dyDescent="0.25">
      <c r="A2" s="54"/>
      <c r="B2" s="146" t="s">
        <v>0</v>
      </c>
      <c r="C2" s="147"/>
      <c r="D2" s="147"/>
      <c r="E2" s="147"/>
      <c r="F2" s="147"/>
      <c r="G2" s="147"/>
      <c r="H2" s="147"/>
      <c r="I2" s="147"/>
      <c r="J2" s="147"/>
      <c r="K2" s="148"/>
    </row>
    <row r="3" spans="1:11" ht="13.5" thickBo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31.5" customHeight="1" thickBot="1" x14ac:dyDescent="0.25">
      <c r="A4" s="54"/>
      <c r="B4" s="149" t="s">
        <v>1</v>
      </c>
      <c r="C4" s="150"/>
      <c r="D4" s="150"/>
      <c r="E4" s="151"/>
      <c r="F4" s="54"/>
      <c r="G4" s="152" t="s">
        <v>2</v>
      </c>
      <c r="H4" s="153"/>
      <c r="I4" s="153"/>
      <c r="J4" s="154"/>
      <c r="K4" s="54"/>
    </row>
    <row r="5" spans="1:11" ht="33.75" customHeight="1" thickBot="1" x14ac:dyDescent="0.25">
      <c r="A5" s="54"/>
      <c r="B5" s="136">
        <v>2025</v>
      </c>
      <c r="C5" s="137"/>
      <c r="D5" s="137"/>
      <c r="E5" s="138"/>
      <c r="F5" s="54"/>
      <c r="G5" s="139">
        <f>IF(B5="","",B5)</f>
        <v>2025</v>
      </c>
      <c r="H5" s="115"/>
      <c r="I5" s="115"/>
      <c r="J5" s="116"/>
      <c r="K5" s="54"/>
    </row>
    <row r="6" spans="1:11" ht="18.75" thickBot="1" x14ac:dyDescent="0.25">
      <c r="A6" s="54"/>
      <c r="B6" s="3" t="s">
        <v>3</v>
      </c>
      <c r="C6" s="136"/>
      <c r="D6" s="137"/>
      <c r="E6" s="138"/>
      <c r="F6" s="54"/>
      <c r="G6" s="3" t="s">
        <v>3</v>
      </c>
      <c r="H6" s="139" t="str">
        <f>IF(C6="","",C6)</f>
        <v/>
      </c>
      <c r="I6" s="115"/>
      <c r="J6" s="116"/>
      <c r="K6" s="54"/>
    </row>
    <row r="7" spans="1:11" ht="18.75" thickBot="1" x14ac:dyDescent="0.25">
      <c r="A7" s="54"/>
      <c r="B7" s="3" t="s">
        <v>4</v>
      </c>
      <c r="C7" s="136"/>
      <c r="D7" s="137"/>
      <c r="E7" s="138"/>
      <c r="F7" s="54"/>
      <c r="G7" s="3" t="s">
        <v>4</v>
      </c>
      <c r="H7" s="139" t="str">
        <f>IF(C7="","",C7)</f>
        <v/>
      </c>
      <c r="I7" s="115"/>
      <c r="J7" s="116"/>
      <c r="K7" s="54"/>
    </row>
    <row r="8" spans="1:11" ht="36.75" thickBot="1" x14ac:dyDescent="0.25">
      <c r="A8" s="54"/>
      <c r="B8" s="3" t="s">
        <v>5</v>
      </c>
      <c r="C8" s="46"/>
      <c r="D8" s="3" t="s">
        <v>6</v>
      </c>
      <c r="E8" s="46"/>
      <c r="F8" s="54"/>
      <c r="G8" s="3" t="s">
        <v>5</v>
      </c>
      <c r="H8" s="46"/>
      <c r="I8" s="3" t="s">
        <v>6</v>
      </c>
      <c r="J8" s="46"/>
      <c r="K8" s="54"/>
    </row>
    <row r="9" spans="1:11" ht="36.75" thickBot="1" x14ac:dyDescent="0.25">
      <c r="A9" s="54"/>
      <c r="B9" s="3" t="s">
        <v>7</v>
      </c>
      <c r="C9" s="46"/>
      <c r="D9" s="3" t="s">
        <v>8</v>
      </c>
      <c r="E9" s="3">
        <f>E8*C9*C8</f>
        <v>0</v>
      </c>
      <c r="F9" s="54"/>
      <c r="G9" s="3" t="s">
        <v>7</v>
      </c>
      <c r="H9" s="46"/>
      <c r="I9" s="3" t="s">
        <v>8</v>
      </c>
      <c r="J9" s="3">
        <f>J8*H9*H8</f>
        <v>0</v>
      </c>
      <c r="K9" s="65"/>
    </row>
    <row r="10" spans="1:11" ht="36.75" thickBot="1" x14ac:dyDescent="0.25">
      <c r="A10" s="56"/>
      <c r="B10" s="5" t="s">
        <v>9</v>
      </c>
      <c r="C10" s="140"/>
      <c r="D10" s="141"/>
      <c r="E10" s="142"/>
      <c r="F10" s="57"/>
      <c r="G10" s="5" t="s">
        <v>9</v>
      </c>
      <c r="H10" s="143">
        <f>C10</f>
        <v>0</v>
      </c>
      <c r="I10" s="144"/>
      <c r="J10" s="145"/>
      <c r="K10" s="74"/>
    </row>
    <row r="11" spans="1:11" ht="15.75" customHeight="1" thickBot="1" x14ac:dyDescent="0.25">
      <c r="A11" s="54"/>
      <c r="B11" s="58"/>
      <c r="C11" s="59"/>
      <c r="D11" s="59"/>
      <c r="E11" s="60"/>
      <c r="F11" s="54"/>
      <c r="G11" s="58"/>
      <c r="H11" s="59"/>
      <c r="I11" s="59"/>
      <c r="J11" s="60"/>
      <c r="K11" s="65"/>
    </row>
    <row r="12" spans="1:11" ht="45" customHeight="1" thickBot="1" x14ac:dyDescent="0.25">
      <c r="A12" s="54"/>
      <c r="B12" s="120" t="s">
        <v>11</v>
      </c>
      <c r="C12" s="121"/>
      <c r="D12" s="121"/>
      <c r="E12" s="122"/>
      <c r="F12" s="54"/>
      <c r="G12" s="120" t="s">
        <v>11</v>
      </c>
      <c r="H12" s="121"/>
      <c r="I12" s="121"/>
      <c r="J12" s="122"/>
      <c r="K12" s="65"/>
    </row>
    <row r="13" spans="1:11" ht="51" customHeight="1" thickBot="1" x14ac:dyDescent="0.25">
      <c r="A13" s="54"/>
      <c r="B13" s="3" t="s">
        <v>12</v>
      </c>
      <c r="C13" s="50" t="s">
        <v>13</v>
      </c>
      <c r="D13" s="50" t="s">
        <v>14</v>
      </c>
      <c r="E13" s="50" t="s">
        <v>13</v>
      </c>
      <c r="F13" s="65"/>
      <c r="G13" s="3" t="s">
        <v>12</v>
      </c>
      <c r="H13" s="50" t="s">
        <v>14</v>
      </c>
      <c r="I13" s="50" t="s">
        <v>13</v>
      </c>
      <c r="J13" s="50" t="s">
        <v>13</v>
      </c>
      <c r="K13" s="65"/>
    </row>
    <row r="14" spans="1:11" ht="36.75" thickBot="1" x14ac:dyDescent="0.25">
      <c r="A14" s="54"/>
      <c r="B14" s="3" t="s">
        <v>15</v>
      </c>
      <c r="C14" s="47"/>
      <c r="D14" s="47"/>
      <c r="E14" s="47"/>
      <c r="F14" s="65"/>
      <c r="G14" s="3" t="s">
        <v>15</v>
      </c>
      <c r="H14" s="47"/>
      <c r="I14" s="47"/>
      <c r="J14" s="47"/>
      <c r="K14" s="65"/>
    </row>
    <row r="15" spans="1:11" ht="36.75" thickBot="1" x14ac:dyDescent="0.25">
      <c r="A15" s="54"/>
      <c r="B15" s="3" t="s">
        <v>16</v>
      </c>
      <c r="C15" s="48"/>
      <c r="D15" s="48"/>
      <c r="E15" s="48"/>
      <c r="F15" s="65"/>
      <c r="G15" s="3" t="s">
        <v>16</v>
      </c>
      <c r="H15" s="48"/>
      <c r="I15" s="48"/>
      <c r="J15" s="48"/>
      <c r="K15" s="65"/>
    </row>
    <row r="16" spans="1:11" ht="36.75" thickBot="1" x14ac:dyDescent="0.25">
      <c r="A16" s="54"/>
      <c r="B16" s="3" t="s">
        <v>17</v>
      </c>
      <c r="C16" s="48"/>
      <c r="D16" s="48"/>
      <c r="E16" s="48"/>
      <c r="F16" s="65"/>
      <c r="G16" s="3" t="s">
        <v>17</v>
      </c>
      <c r="H16" s="48"/>
      <c r="I16" s="48"/>
      <c r="J16" s="48"/>
      <c r="K16" s="65"/>
    </row>
    <row r="17" spans="1:11" ht="36.75" thickBot="1" x14ac:dyDescent="0.25">
      <c r="A17" s="54"/>
      <c r="B17" s="3" t="s">
        <v>18</v>
      </c>
      <c r="C17" s="49"/>
      <c r="D17" s="49"/>
      <c r="E17" s="49"/>
      <c r="F17" s="65"/>
      <c r="G17" s="3" t="s">
        <v>18</v>
      </c>
      <c r="H17" s="49"/>
      <c r="I17" s="49"/>
      <c r="J17" s="49"/>
      <c r="K17" s="65"/>
    </row>
    <row r="18" spans="1:11" ht="36.75" thickBot="1" x14ac:dyDescent="0.25">
      <c r="A18" s="54"/>
      <c r="B18" s="3" t="s">
        <v>19</v>
      </c>
      <c r="C18" s="6">
        <f>C15*C16*C17</f>
        <v>0</v>
      </c>
      <c r="D18" s="6">
        <f t="shared" ref="D18:E18" si="0">D15*D16*D17</f>
        <v>0</v>
      </c>
      <c r="E18" s="6">
        <f t="shared" si="0"/>
        <v>0</v>
      </c>
      <c r="F18" s="65"/>
      <c r="G18" s="3" t="s">
        <v>19</v>
      </c>
      <c r="H18" s="6">
        <f>H15*H16*H17</f>
        <v>0</v>
      </c>
      <c r="I18" s="6">
        <f t="shared" ref="I18" si="1">I15*I16*I17</f>
        <v>0</v>
      </c>
      <c r="J18" s="6">
        <f t="shared" ref="J18" si="2">J15*J16*J17</f>
        <v>0</v>
      </c>
      <c r="K18" s="65"/>
    </row>
    <row r="19" spans="1:11" ht="62.45" customHeight="1" thickBot="1" x14ac:dyDescent="0.25">
      <c r="A19" s="54"/>
      <c r="B19" s="3" t="s">
        <v>12</v>
      </c>
      <c r="C19" s="50" t="s">
        <v>13</v>
      </c>
      <c r="D19" s="50" t="s">
        <v>13</v>
      </c>
      <c r="E19" s="50" t="s">
        <v>13</v>
      </c>
      <c r="F19" s="66"/>
      <c r="G19" s="3" t="s">
        <v>12</v>
      </c>
      <c r="H19" s="50" t="s">
        <v>13</v>
      </c>
      <c r="I19" s="50" t="s">
        <v>13</v>
      </c>
      <c r="J19" s="50" t="s">
        <v>13</v>
      </c>
      <c r="K19" s="65"/>
    </row>
    <row r="20" spans="1:11" ht="36.75" thickBot="1" x14ac:dyDescent="0.25">
      <c r="A20" s="54"/>
      <c r="B20" s="3" t="s">
        <v>15</v>
      </c>
      <c r="C20" s="47"/>
      <c r="D20" s="47"/>
      <c r="E20" s="47"/>
      <c r="F20" s="66"/>
      <c r="G20" s="3" t="s">
        <v>15</v>
      </c>
      <c r="H20" s="47"/>
      <c r="I20" s="47"/>
      <c r="J20" s="47"/>
      <c r="K20" s="65"/>
    </row>
    <row r="21" spans="1:11" ht="36.75" thickBot="1" x14ac:dyDescent="0.25">
      <c r="A21" s="54"/>
      <c r="B21" s="3" t="s">
        <v>16</v>
      </c>
      <c r="C21" s="48"/>
      <c r="D21" s="48"/>
      <c r="E21" s="48"/>
      <c r="F21" s="66"/>
      <c r="G21" s="3" t="s">
        <v>16</v>
      </c>
      <c r="H21" s="48"/>
      <c r="I21" s="48"/>
      <c r="J21" s="48"/>
      <c r="K21" s="65"/>
    </row>
    <row r="22" spans="1:11" ht="36.75" thickBot="1" x14ac:dyDescent="0.25">
      <c r="A22" s="54"/>
      <c r="B22" s="3" t="s">
        <v>17</v>
      </c>
      <c r="C22" s="48"/>
      <c r="D22" s="48"/>
      <c r="E22" s="48"/>
      <c r="F22" s="67" t="s">
        <v>21</v>
      </c>
      <c r="G22" s="3" t="s">
        <v>17</v>
      </c>
      <c r="H22" s="48"/>
      <c r="I22" s="48"/>
      <c r="J22" s="48"/>
      <c r="K22" s="67" t="s">
        <v>21</v>
      </c>
    </row>
    <row r="23" spans="1:11" ht="36.75" thickBot="1" x14ac:dyDescent="0.25">
      <c r="A23" s="54"/>
      <c r="B23" s="3" t="s">
        <v>18</v>
      </c>
      <c r="C23" s="48"/>
      <c r="D23" s="48"/>
      <c r="E23" s="48"/>
      <c r="F23" s="68" t="s">
        <v>14</v>
      </c>
      <c r="G23" s="3" t="s">
        <v>18</v>
      </c>
      <c r="H23" s="48"/>
      <c r="I23" s="48"/>
      <c r="J23" s="48"/>
      <c r="K23" s="68" t="s">
        <v>14</v>
      </c>
    </row>
    <row r="24" spans="1:11" ht="36.75" thickBot="1" x14ac:dyDescent="0.25">
      <c r="A24" s="54"/>
      <c r="B24" s="3" t="s">
        <v>19</v>
      </c>
      <c r="C24" s="6">
        <f>C21*C22*C23</f>
        <v>0</v>
      </c>
      <c r="D24" s="6">
        <f t="shared" ref="D24" si="3">D21*D22*D23</f>
        <v>0</v>
      </c>
      <c r="E24" s="6">
        <f t="shared" ref="E24" si="4">E21*E22*E23</f>
        <v>0</v>
      </c>
      <c r="F24" s="69">
        <f>SUMIF(C13:E13,liste_déroulante!D2,C18:E18)+SUMIF(C19:E19,liste_déroulante!D2,C24:E24)</f>
        <v>0</v>
      </c>
      <c r="G24" s="3" t="s">
        <v>19</v>
      </c>
      <c r="H24" s="6">
        <f>H21*H22*H23</f>
        <v>0</v>
      </c>
      <c r="I24" s="6">
        <f t="shared" ref="I24" si="5">I21*I22*I23</f>
        <v>0</v>
      </c>
      <c r="J24" s="6">
        <f t="shared" ref="J24" si="6">J21*J22*J23</f>
        <v>0</v>
      </c>
      <c r="K24" s="69">
        <f>SUMIF(H13:J13,liste_déroulante!D2,H18:J18)+SUMIF(H19:J19,liste_déroulante!D2,H24:J24)</f>
        <v>0</v>
      </c>
    </row>
    <row r="25" spans="1:11" ht="54.75" thickBot="1" x14ac:dyDescent="0.25">
      <c r="A25" s="54"/>
      <c r="B25" s="7" t="s">
        <v>22</v>
      </c>
      <c r="C25" s="106">
        <f>F24+F26</f>
        <v>0</v>
      </c>
      <c r="D25" s="116"/>
      <c r="E25" s="8">
        <f>SUMIF(C13:E13,liste_déroulante!D3,C18:E18)+SUMIF(C19:E19,liste_déroulante!D3,C24:E24)</f>
        <v>0</v>
      </c>
      <c r="F25" s="68" t="s">
        <v>13</v>
      </c>
      <c r="G25" s="7" t="s">
        <v>22</v>
      </c>
      <c r="H25" s="106">
        <f>K24+K26</f>
        <v>0</v>
      </c>
      <c r="I25" s="116"/>
      <c r="J25" s="8">
        <f>SUMIF(C13:E13,liste_déroulante!I3,C18:E18)+SUMIF(C19:E19,liste_déroulante!I3,C24:E24)</f>
        <v>0</v>
      </c>
      <c r="K25" s="68" t="s">
        <v>13</v>
      </c>
    </row>
    <row r="26" spans="1:11" ht="27.95" customHeight="1" thickBot="1" x14ac:dyDescent="0.25">
      <c r="A26" s="54"/>
      <c r="B26" s="7" t="s">
        <v>23</v>
      </c>
      <c r="C26" s="106">
        <f>C25+E25</f>
        <v>0</v>
      </c>
      <c r="D26" s="115"/>
      <c r="E26" s="116"/>
      <c r="F26" s="70">
        <f>SUMIF(C13:E13,liste_déroulante!D1,C18:E18)+SUMIF(C19:E19,liste_déroulante!D1,C24:E24)</f>
        <v>0</v>
      </c>
      <c r="G26" s="7" t="s">
        <v>23</v>
      </c>
      <c r="H26" s="106">
        <f>H25+J25</f>
        <v>0</v>
      </c>
      <c r="I26" s="115"/>
      <c r="J26" s="116"/>
      <c r="K26" s="70">
        <f>SUMIF(H13:J13,liste_déroulante!D1,H18:J18)+SUMIF(H19:J19,liste_déroulante!D1,H24:J24)</f>
        <v>0</v>
      </c>
    </row>
    <row r="27" spans="1:11" ht="33.75" customHeight="1" thickBot="1" x14ac:dyDescent="0.25">
      <c r="A27" s="54"/>
      <c r="B27" s="9" t="s">
        <v>24</v>
      </c>
      <c r="C27" s="123"/>
      <c r="D27" s="125"/>
      <c r="E27" s="8">
        <f>E25</f>
        <v>0</v>
      </c>
      <c r="F27" s="68" t="s">
        <v>25</v>
      </c>
      <c r="G27" s="9" t="s">
        <v>24</v>
      </c>
      <c r="H27" s="123"/>
      <c r="I27" s="125"/>
      <c r="J27" s="8">
        <f>J25</f>
        <v>0</v>
      </c>
      <c r="K27" s="68" t="s">
        <v>25</v>
      </c>
    </row>
    <row r="28" spans="1:11" ht="36.75" customHeight="1" thickBot="1" x14ac:dyDescent="0.25">
      <c r="A28" s="54"/>
      <c r="B28" s="10" t="s">
        <v>10</v>
      </c>
      <c r="C28" s="117">
        <f>C26-C27-E27</f>
        <v>0</v>
      </c>
      <c r="D28" s="126"/>
      <c r="E28" s="127"/>
      <c r="F28" s="71">
        <v>0</v>
      </c>
      <c r="G28" s="10" t="s">
        <v>10</v>
      </c>
      <c r="H28" s="117">
        <f>H26-H27-J27</f>
        <v>0</v>
      </c>
      <c r="I28" s="126"/>
      <c r="J28" s="127"/>
      <c r="K28" s="71">
        <f>SUMIF($H$13:$J$13,liste_déroulante!D3,$H$18:$J$18)+SUMIF($H$19:$J$19,liste_déroulante!D3,$H$24:$J$24)</f>
        <v>0</v>
      </c>
    </row>
    <row r="29" spans="1:11" ht="45" customHeight="1" thickBot="1" x14ac:dyDescent="0.25">
      <c r="A29" s="54"/>
      <c r="B29" s="120" t="s">
        <v>26</v>
      </c>
      <c r="C29" s="121"/>
      <c r="D29" s="121"/>
      <c r="E29" s="122"/>
      <c r="F29" s="66"/>
      <c r="G29" s="120" t="s">
        <v>26</v>
      </c>
      <c r="H29" s="121"/>
      <c r="I29" s="121"/>
      <c r="J29" s="122"/>
      <c r="K29" s="66"/>
    </row>
    <row r="30" spans="1:11" ht="55.15" customHeight="1" thickBot="1" x14ac:dyDescent="0.25">
      <c r="A30" s="54"/>
      <c r="B30" s="3" t="s">
        <v>12</v>
      </c>
      <c r="C30" s="50" t="s">
        <v>20</v>
      </c>
      <c r="D30" s="50" t="s">
        <v>14</v>
      </c>
      <c r="E30" s="50" t="s">
        <v>13</v>
      </c>
      <c r="F30" s="66"/>
      <c r="G30" s="3" t="s">
        <v>12</v>
      </c>
      <c r="H30" s="50" t="s">
        <v>20</v>
      </c>
      <c r="I30" s="50" t="s">
        <v>14</v>
      </c>
      <c r="J30" s="50" t="s">
        <v>13</v>
      </c>
      <c r="K30" s="66"/>
    </row>
    <row r="31" spans="1:11" ht="36.75" thickBot="1" x14ac:dyDescent="0.25">
      <c r="A31" s="54"/>
      <c r="B31" s="3" t="s">
        <v>15</v>
      </c>
      <c r="C31" s="47"/>
      <c r="D31" s="47"/>
      <c r="E31" s="47"/>
      <c r="F31" s="66"/>
      <c r="G31" s="3" t="s">
        <v>15</v>
      </c>
      <c r="H31" s="47"/>
      <c r="I31" s="47"/>
      <c r="J31" s="47"/>
      <c r="K31" s="66"/>
    </row>
    <row r="32" spans="1:11" ht="72.75" thickBot="1" x14ac:dyDescent="0.25">
      <c r="A32" s="54"/>
      <c r="B32" s="3" t="s">
        <v>27</v>
      </c>
      <c r="C32" s="46"/>
      <c r="D32" s="46"/>
      <c r="E32" s="46"/>
      <c r="F32" s="66"/>
      <c r="G32" s="3" t="s">
        <v>27</v>
      </c>
      <c r="H32" s="46"/>
      <c r="I32" s="46"/>
      <c r="J32" s="46"/>
      <c r="K32" s="66"/>
    </row>
    <row r="33" spans="1:11" ht="36.950000000000003" customHeight="1" thickBot="1" x14ac:dyDescent="0.25">
      <c r="A33" s="54"/>
      <c r="B33" s="3" t="s">
        <v>28</v>
      </c>
      <c r="C33" s="51"/>
      <c r="D33" s="51"/>
      <c r="E33" s="51"/>
      <c r="F33" s="66"/>
      <c r="G33" s="3" t="s">
        <v>28</v>
      </c>
      <c r="H33" s="51"/>
      <c r="I33" s="51"/>
      <c r="J33" s="51"/>
      <c r="K33" s="66"/>
    </row>
    <row r="34" spans="1:11" ht="36.950000000000003" customHeight="1" thickBot="1" x14ac:dyDescent="0.25">
      <c r="A34" s="54"/>
      <c r="B34" s="3" t="s">
        <v>29</v>
      </c>
      <c r="C34" s="51"/>
      <c r="D34" s="51"/>
      <c r="E34" s="51"/>
      <c r="F34" s="66"/>
      <c r="G34" s="3" t="s">
        <v>30</v>
      </c>
      <c r="H34" s="51"/>
      <c r="I34" s="51"/>
      <c r="J34" s="51"/>
      <c r="K34" s="66"/>
    </row>
    <row r="35" spans="1:11" ht="36.950000000000003" customHeight="1" thickBot="1" x14ac:dyDescent="0.25">
      <c r="A35" s="54"/>
      <c r="B35" s="3" t="s">
        <v>31</v>
      </c>
      <c r="C35" s="51"/>
      <c r="D35" s="51"/>
      <c r="E35" s="51"/>
      <c r="F35" s="66"/>
      <c r="G35" s="3" t="s">
        <v>31</v>
      </c>
      <c r="H35" s="51"/>
      <c r="I35" s="51"/>
      <c r="J35" s="51"/>
      <c r="K35" s="66"/>
    </row>
    <row r="36" spans="1:11" ht="38.25" thickBot="1" x14ac:dyDescent="0.25">
      <c r="A36" s="54"/>
      <c r="B36" s="9" t="s">
        <v>32</v>
      </c>
      <c r="C36" s="11">
        <f>C32*C33+C34+C35</f>
        <v>0</v>
      </c>
      <c r="D36" s="11">
        <f t="shared" ref="D36:E36" si="7">D32*D33+D34+D35</f>
        <v>0</v>
      </c>
      <c r="E36" s="11">
        <f t="shared" si="7"/>
        <v>0</v>
      </c>
      <c r="F36" s="65"/>
      <c r="G36" s="12" t="s">
        <v>32</v>
      </c>
      <c r="H36" s="11">
        <f>H32*H33+H34+H35</f>
        <v>0</v>
      </c>
      <c r="I36" s="11">
        <f t="shared" ref="I36" si="8">I32*I33+I34+I35</f>
        <v>0</v>
      </c>
      <c r="J36" s="11">
        <f t="shared" ref="J36" si="9">J32*J33+J34+J35</f>
        <v>0</v>
      </c>
      <c r="K36" s="65"/>
    </row>
    <row r="37" spans="1:11" ht="64.150000000000006" customHeight="1" thickBot="1" x14ac:dyDescent="0.25">
      <c r="A37" s="54"/>
      <c r="B37" s="3" t="s">
        <v>12</v>
      </c>
      <c r="C37" s="50" t="s">
        <v>20</v>
      </c>
      <c r="D37" s="50" t="s">
        <v>14</v>
      </c>
      <c r="E37" s="50" t="s">
        <v>13</v>
      </c>
      <c r="F37" s="65"/>
      <c r="G37" s="3" t="s">
        <v>12</v>
      </c>
      <c r="H37" s="50" t="s">
        <v>20</v>
      </c>
      <c r="I37" s="50" t="s">
        <v>14</v>
      </c>
      <c r="J37" s="50" t="s">
        <v>13</v>
      </c>
      <c r="K37" s="65"/>
    </row>
    <row r="38" spans="1:11" ht="36.75" thickBot="1" x14ac:dyDescent="0.25">
      <c r="A38" s="54"/>
      <c r="B38" s="3" t="s">
        <v>15</v>
      </c>
      <c r="C38" s="47"/>
      <c r="D38" s="47"/>
      <c r="E38" s="47"/>
      <c r="F38" s="65"/>
      <c r="G38" s="3" t="s">
        <v>15</v>
      </c>
      <c r="H38" s="47"/>
      <c r="I38" s="47"/>
      <c r="J38" s="47"/>
      <c r="K38" s="65"/>
    </row>
    <row r="39" spans="1:11" ht="72.75" thickBot="1" x14ac:dyDescent="0.25">
      <c r="A39" s="54"/>
      <c r="B39" s="3" t="s">
        <v>27</v>
      </c>
      <c r="C39" s="46"/>
      <c r="D39" s="46"/>
      <c r="E39" s="46"/>
      <c r="F39" s="65"/>
      <c r="G39" s="3" t="s">
        <v>27</v>
      </c>
      <c r="H39" s="46"/>
      <c r="I39" s="46"/>
      <c r="J39" s="46"/>
      <c r="K39" s="65"/>
    </row>
    <row r="40" spans="1:11" ht="36.950000000000003" customHeight="1" thickBot="1" x14ac:dyDescent="0.25">
      <c r="A40" s="54"/>
      <c r="B40" s="3" t="s">
        <v>28</v>
      </c>
      <c r="C40" s="46"/>
      <c r="D40" s="46"/>
      <c r="E40" s="46"/>
      <c r="F40" s="65"/>
      <c r="G40" s="3" t="s">
        <v>28</v>
      </c>
      <c r="H40" s="46"/>
      <c r="I40" s="46"/>
      <c r="J40" s="46"/>
      <c r="K40" s="65"/>
    </row>
    <row r="41" spans="1:11" ht="36.950000000000003" customHeight="1" thickBot="1" x14ac:dyDescent="0.25">
      <c r="A41" s="54"/>
      <c r="B41" s="3" t="s">
        <v>30</v>
      </c>
      <c r="C41" s="46"/>
      <c r="D41" s="46"/>
      <c r="E41" s="46"/>
      <c r="F41" s="65"/>
      <c r="G41" s="3" t="s">
        <v>30</v>
      </c>
      <c r="H41" s="46"/>
      <c r="I41" s="46"/>
      <c r="J41" s="46"/>
      <c r="K41" s="65"/>
    </row>
    <row r="42" spans="1:11" ht="36.950000000000003" customHeight="1" thickBot="1" x14ac:dyDescent="0.25">
      <c r="A42" s="54"/>
      <c r="B42" s="3" t="s">
        <v>31</v>
      </c>
      <c r="C42" s="46"/>
      <c r="D42" s="46"/>
      <c r="E42" s="46"/>
      <c r="F42" s="67" t="s">
        <v>33</v>
      </c>
      <c r="G42" s="3" t="s">
        <v>31</v>
      </c>
      <c r="H42" s="46"/>
      <c r="I42" s="46"/>
      <c r="J42" s="46"/>
      <c r="K42" s="67" t="s">
        <v>33</v>
      </c>
    </row>
    <row r="43" spans="1:11" ht="38.25" thickBot="1" x14ac:dyDescent="0.25">
      <c r="A43" s="54"/>
      <c r="B43" s="9" t="s">
        <v>32</v>
      </c>
      <c r="C43" s="11">
        <f>C39*C40+C41+C42</f>
        <v>0</v>
      </c>
      <c r="D43" s="11">
        <f t="shared" ref="D43" si="10">D39*D40+D41+D42</f>
        <v>0</v>
      </c>
      <c r="E43" s="11">
        <f t="shared" ref="E43" si="11">E39*E40+E41+E42</f>
        <v>0</v>
      </c>
      <c r="F43" s="68" t="s">
        <v>14</v>
      </c>
      <c r="G43" s="9" t="s">
        <v>32</v>
      </c>
      <c r="H43" s="11">
        <f>H39*H40+H41+H42</f>
        <v>0</v>
      </c>
      <c r="I43" s="11">
        <f t="shared" ref="I43" si="12">I39*I40+I41+I42</f>
        <v>0</v>
      </c>
      <c r="J43" s="11">
        <f t="shared" ref="J43" si="13">J39*J40+J41+J42</f>
        <v>0</v>
      </c>
      <c r="K43" s="68" t="s">
        <v>14</v>
      </c>
    </row>
    <row r="44" spans="1:11" ht="54.75" thickBot="1" x14ac:dyDescent="0.25">
      <c r="A44" s="54"/>
      <c r="B44" s="7" t="s">
        <v>34</v>
      </c>
      <c r="C44" s="106">
        <f>C36+D36+E36+C43+D43+E43</f>
        <v>0</v>
      </c>
      <c r="D44" s="107"/>
      <c r="E44" s="108"/>
      <c r="F44" s="71">
        <f>SUMIF(C30:E30,liste_déroulante!D2,C36:E36)+SUMIF(C37:E37,liste_déroulante!D2,C43:E43)</f>
        <v>0</v>
      </c>
      <c r="G44" s="7" t="s">
        <v>34</v>
      </c>
      <c r="H44" s="106">
        <f>H36+I36+J36+H43+I43+J43</f>
        <v>0</v>
      </c>
      <c r="I44" s="107"/>
      <c r="J44" s="108"/>
      <c r="K44" s="71">
        <f>SUMIF($H$30:$J$30,liste_déroulante!$D$2,$H$36:$J$36)+SUMIF($H$37:$J$37,liste_déroulante!$D$2,$H$43:$J$43)</f>
        <v>0</v>
      </c>
    </row>
    <row r="45" spans="1:11" ht="31.5" customHeight="1" thickBot="1" x14ac:dyDescent="0.25">
      <c r="A45" s="54"/>
      <c r="B45" s="9" t="s">
        <v>24</v>
      </c>
      <c r="C45" s="128"/>
      <c r="D45" s="129"/>
      <c r="E45" s="130"/>
      <c r="F45" s="68" t="s">
        <v>13</v>
      </c>
      <c r="G45" s="9" t="s">
        <v>24</v>
      </c>
      <c r="H45" s="128"/>
      <c r="I45" s="129"/>
      <c r="J45" s="130"/>
      <c r="K45" s="68" t="s">
        <v>13</v>
      </c>
    </row>
    <row r="46" spans="1:11" ht="36.75" customHeight="1" thickBot="1" x14ac:dyDescent="0.25">
      <c r="A46" s="54"/>
      <c r="B46" s="10" t="s">
        <v>10</v>
      </c>
      <c r="C46" s="117">
        <f>C44-C45</f>
        <v>0</v>
      </c>
      <c r="D46" s="118"/>
      <c r="E46" s="119"/>
      <c r="F46" s="71">
        <f>SUMIF(C30:E30,liste_déroulante!D1,C36:E36)+SUMIF(C37:E37,liste_déroulante!D1,C43:E43)</f>
        <v>0</v>
      </c>
      <c r="G46" s="10" t="s">
        <v>10</v>
      </c>
      <c r="H46" s="117">
        <f>H44-H45</f>
        <v>0</v>
      </c>
      <c r="I46" s="118"/>
      <c r="J46" s="119"/>
      <c r="K46" s="71">
        <f>SUMIF($H$30:$J$30,liste_déroulante!$D$1,$H$36:$J$36)+SUMIF($H$37:$J$37,liste_déroulante!$D$1,$H$43:$J$43)</f>
        <v>0</v>
      </c>
    </row>
    <row r="47" spans="1:11" ht="45" customHeight="1" thickBot="1" x14ac:dyDescent="0.25">
      <c r="A47" s="54"/>
      <c r="B47" s="120" t="s">
        <v>35</v>
      </c>
      <c r="C47" s="121"/>
      <c r="D47" s="121"/>
      <c r="E47" s="122"/>
      <c r="F47" s="65"/>
      <c r="G47" s="120" t="s">
        <v>35</v>
      </c>
      <c r="H47" s="121"/>
      <c r="I47" s="121"/>
      <c r="J47" s="122"/>
      <c r="K47" s="65"/>
    </row>
    <row r="48" spans="1:11" ht="67.150000000000006" customHeight="1" thickBot="1" x14ac:dyDescent="0.25">
      <c r="A48" s="54"/>
      <c r="B48" s="3" t="s">
        <v>12</v>
      </c>
      <c r="C48" s="50" t="s">
        <v>13</v>
      </c>
      <c r="D48" s="50" t="s">
        <v>14</v>
      </c>
      <c r="E48" s="50" t="s">
        <v>13</v>
      </c>
      <c r="F48" s="65"/>
      <c r="G48" s="3" t="s">
        <v>12</v>
      </c>
      <c r="H48" s="50" t="s">
        <v>20</v>
      </c>
      <c r="I48" s="50" t="s">
        <v>14</v>
      </c>
      <c r="J48" s="50" t="s">
        <v>13</v>
      </c>
      <c r="K48" s="65"/>
    </row>
    <row r="49" spans="1:11" ht="38.25" thickBot="1" x14ac:dyDescent="0.25">
      <c r="A49" s="54"/>
      <c r="B49" s="9" t="s">
        <v>36</v>
      </c>
      <c r="C49" s="79"/>
      <c r="D49" s="51"/>
      <c r="E49" s="79"/>
      <c r="F49" s="65"/>
      <c r="G49" s="9" t="s">
        <v>36</v>
      </c>
      <c r="H49" s="79"/>
      <c r="I49" s="51"/>
      <c r="J49" s="79"/>
      <c r="K49" s="65"/>
    </row>
    <row r="50" spans="1:11" ht="54.75" customHeight="1" thickBot="1" x14ac:dyDescent="0.25">
      <c r="A50" s="54"/>
      <c r="B50" s="78" t="s">
        <v>150</v>
      </c>
      <c r="C50" s="79"/>
      <c r="D50" s="51"/>
      <c r="E50" s="79"/>
      <c r="F50" s="65"/>
      <c r="G50" s="78" t="s">
        <v>150</v>
      </c>
      <c r="H50" s="79"/>
      <c r="I50" s="51"/>
      <c r="J50" s="79"/>
      <c r="K50" s="65"/>
    </row>
    <row r="51" spans="1:11" ht="18.75" thickBot="1" x14ac:dyDescent="0.25">
      <c r="A51" s="54"/>
      <c r="B51" s="46"/>
      <c r="C51" s="51"/>
      <c r="D51" s="51"/>
      <c r="E51" s="51"/>
      <c r="F51" s="65"/>
      <c r="G51" s="46"/>
      <c r="H51" s="51"/>
      <c r="I51" s="51"/>
      <c r="J51" s="46"/>
      <c r="K51" s="65"/>
    </row>
    <row r="52" spans="1:11" ht="18.75" thickBot="1" x14ac:dyDescent="0.25">
      <c r="A52" s="54"/>
      <c r="B52" s="46"/>
      <c r="C52" s="51"/>
      <c r="D52" s="51"/>
      <c r="E52" s="51"/>
      <c r="F52" s="65"/>
      <c r="G52" s="46"/>
      <c r="H52" s="51"/>
      <c r="I52" s="51"/>
      <c r="J52" s="46"/>
      <c r="K52" s="65"/>
    </row>
    <row r="53" spans="1:11" ht="18.75" thickBot="1" x14ac:dyDescent="0.25">
      <c r="A53" s="54"/>
      <c r="B53" s="46"/>
      <c r="C53" s="51"/>
      <c r="D53" s="51"/>
      <c r="E53" s="51"/>
      <c r="F53" s="65"/>
      <c r="G53" s="77"/>
      <c r="H53" s="51"/>
      <c r="I53" s="51"/>
      <c r="J53" s="46"/>
      <c r="K53" s="65"/>
    </row>
    <row r="54" spans="1:11" ht="18.75" thickBot="1" x14ac:dyDescent="0.25">
      <c r="A54" s="54"/>
      <c r="B54" s="77"/>
      <c r="C54" s="51"/>
      <c r="D54" s="51"/>
      <c r="E54" s="51"/>
      <c r="F54" s="65"/>
      <c r="G54" s="46"/>
      <c r="H54" s="51"/>
      <c r="I54" s="46"/>
      <c r="J54" s="46"/>
      <c r="K54" s="65"/>
    </row>
    <row r="55" spans="1:11" ht="18.75" thickBot="1" x14ac:dyDescent="0.25">
      <c r="A55" s="54"/>
      <c r="B55" s="77"/>
      <c r="C55" s="51"/>
      <c r="D55" s="51"/>
      <c r="E55" s="51"/>
      <c r="F55" s="65"/>
      <c r="G55" s="46"/>
      <c r="H55" s="46"/>
      <c r="I55" s="46"/>
      <c r="J55" s="46"/>
      <c r="K55" s="65"/>
    </row>
    <row r="56" spans="1:11" ht="18.75" thickBot="1" x14ac:dyDescent="0.25">
      <c r="A56" s="54"/>
      <c r="B56" s="46"/>
      <c r="C56" s="51"/>
      <c r="D56" s="51"/>
      <c r="E56" s="51"/>
      <c r="F56" s="65"/>
      <c r="G56" s="46"/>
      <c r="H56" s="46"/>
      <c r="I56" s="46"/>
      <c r="J56" s="46"/>
      <c r="K56" s="65"/>
    </row>
    <row r="57" spans="1:11" ht="18.75" thickBot="1" x14ac:dyDescent="0.25">
      <c r="A57" s="54"/>
      <c r="B57" s="46"/>
      <c r="C57" s="51"/>
      <c r="D57" s="51"/>
      <c r="E57" s="51"/>
      <c r="F57" s="65"/>
      <c r="G57" s="46"/>
      <c r="H57" s="46"/>
      <c r="I57" s="46"/>
      <c r="J57" s="46"/>
      <c r="K57" s="65"/>
    </row>
    <row r="58" spans="1:11" ht="19.5" thickBot="1" x14ac:dyDescent="0.25">
      <c r="A58" s="54"/>
      <c r="B58" s="12" t="s">
        <v>37</v>
      </c>
      <c r="C58" s="11">
        <f>SUM(C49:C57)</f>
        <v>0</v>
      </c>
      <c r="D58" s="11">
        <f>SUM(D49:D57)</f>
        <v>0</v>
      </c>
      <c r="E58" s="11">
        <f t="shared" ref="E58" si="14">SUM(E49:E57)</f>
        <v>0</v>
      </c>
      <c r="F58" s="65"/>
      <c r="G58" s="12" t="s">
        <v>37</v>
      </c>
      <c r="H58" s="11">
        <f>SUM(H49:H57)</f>
        <v>0</v>
      </c>
      <c r="I58" s="11">
        <f t="shared" ref="I58:J58" si="15">SUM(I49:I57)</f>
        <v>0</v>
      </c>
      <c r="J58" s="11">
        <f t="shared" si="15"/>
        <v>0</v>
      </c>
      <c r="K58" s="65"/>
    </row>
    <row r="59" spans="1:11" ht="36.75" thickBot="1" x14ac:dyDescent="0.25">
      <c r="A59" s="54"/>
      <c r="B59" s="7" t="s">
        <v>38</v>
      </c>
      <c r="C59" s="106">
        <f>C58+D58+E58</f>
        <v>0</v>
      </c>
      <c r="D59" s="115"/>
      <c r="E59" s="116"/>
      <c r="F59" s="65"/>
      <c r="G59" s="7" t="s">
        <v>38</v>
      </c>
      <c r="H59" s="106">
        <f>H58+I58+J58</f>
        <v>0</v>
      </c>
      <c r="I59" s="107"/>
      <c r="J59" s="108"/>
      <c r="K59" s="65"/>
    </row>
    <row r="60" spans="1:11" ht="19.5" thickBot="1" x14ac:dyDescent="0.25">
      <c r="A60" s="54"/>
      <c r="B60" s="9" t="s">
        <v>24</v>
      </c>
      <c r="C60" s="123"/>
      <c r="D60" s="124"/>
      <c r="E60" s="125"/>
      <c r="F60" s="65"/>
      <c r="G60" s="9" t="s">
        <v>24</v>
      </c>
      <c r="H60" s="123"/>
      <c r="I60" s="124"/>
      <c r="J60" s="125"/>
      <c r="K60" s="65"/>
    </row>
    <row r="61" spans="1:11" ht="36.75" customHeight="1" thickBot="1" x14ac:dyDescent="0.25">
      <c r="A61" s="54"/>
      <c r="B61" s="10" t="s">
        <v>10</v>
      </c>
      <c r="C61" s="117">
        <f>C59-C60</f>
        <v>0</v>
      </c>
      <c r="D61" s="126"/>
      <c r="E61" s="127"/>
      <c r="F61" s="65"/>
      <c r="G61" s="10" t="s">
        <v>10</v>
      </c>
      <c r="H61" s="117">
        <f>H59-H60</f>
        <v>0</v>
      </c>
      <c r="I61" s="126"/>
      <c r="J61" s="127"/>
      <c r="K61" s="65"/>
    </row>
    <row r="62" spans="1:11" ht="45" customHeight="1" thickBot="1" x14ac:dyDescent="0.25">
      <c r="A62" s="54"/>
      <c r="B62" s="120" t="s">
        <v>39</v>
      </c>
      <c r="C62" s="121"/>
      <c r="D62" s="121"/>
      <c r="E62" s="122"/>
      <c r="F62" s="65"/>
      <c r="G62" s="120" t="s">
        <v>39</v>
      </c>
      <c r="H62" s="121"/>
      <c r="I62" s="121"/>
      <c r="J62" s="122"/>
      <c r="K62" s="65"/>
    </row>
    <row r="63" spans="1:11" ht="71.45" customHeight="1" thickBot="1" x14ac:dyDescent="0.25">
      <c r="A63" s="54"/>
      <c r="B63" s="3" t="s">
        <v>12</v>
      </c>
      <c r="C63" s="50" t="s">
        <v>20</v>
      </c>
      <c r="D63" s="50" t="s">
        <v>14</v>
      </c>
      <c r="E63" s="50" t="s">
        <v>13</v>
      </c>
      <c r="F63" s="65"/>
      <c r="G63" s="3" t="s">
        <v>12</v>
      </c>
      <c r="H63" s="50" t="s">
        <v>20</v>
      </c>
      <c r="I63" s="50" t="s">
        <v>14</v>
      </c>
      <c r="J63" s="50" t="s">
        <v>13</v>
      </c>
      <c r="K63" s="65"/>
    </row>
    <row r="64" spans="1:11" ht="18.75" thickBot="1" x14ac:dyDescent="0.25">
      <c r="A64" s="54"/>
      <c r="B64" s="46"/>
      <c r="C64" s="51"/>
      <c r="D64" s="46"/>
      <c r="E64" s="46"/>
      <c r="F64" s="65"/>
      <c r="G64" s="46"/>
      <c r="H64" s="51"/>
      <c r="I64" s="46"/>
      <c r="J64" s="46"/>
      <c r="K64" s="65"/>
    </row>
    <row r="65" spans="1:11" ht="18.75" thickBot="1" x14ac:dyDescent="0.25">
      <c r="A65" s="54"/>
      <c r="B65" s="46"/>
      <c r="C65" s="46"/>
      <c r="D65" s="46"/>
      <c r="E65" s="46"/>
      <c r="F65" s="65"/>
      <c r="G65" s="46"/>
      <c r="H65" s="46"/>
      <c r="I65" s="46"/>
      <c r="J65" s="46"/>
      <c r="K65" s="65"/>
    </row>
    <row r="66" spans="1:11" ht="18.75" thickBot="1" x14ac:dyDescent="0.25">
      <c r="A66" s="54"/>
      <c r="B66" s="46"/>
      <c r="C66" s="46"/>
      <c r="D66" s="46"/>
      <c r="E66" s="46"/>
      <c r="F66" s="65"/>
      <c r="G66" s="46"/>
      <c r="H66" s="46"/>
      <c r="I66" s="46"/>
      <c r="J66" s="46"/>
      <c r="K66" s="65"/>
    </row>
    <row r="67" spans="1:11" ht="18.75" thickBot="1" x14ac:dyDescent="0.25">
      <c r="A67" s="54"/>
      <c r="B67" s="46"/>
      <c r="C67" s="46"/>
      <c r="D67" s="46"/>
      <c r="E67" s="46"/>
      <c r="F67" s="65"/>
      <c r="G67" s="46"/>
      <c r="H67" s="46"/>
      <c r="I67" s="46"/>
      <c r="J67" s="46"/>
      <c r="K67" s="65"/>
    </row>
    <row r="68" spans="1:11" ht="18.75" thickBot="1" x14ac:dyDescent="0.25">
      <c r="A68" s="54"/>
      <c r="B68" s="46"/>
      <c r="C68" s="46"/>
      <c r="D68" s="46"/>
      <c r="E68" s="46"/>
      <c r="F68" s="65"/>
      <c r="G68" s="46"/>
      <c r="H68" s="46"/>
      <c r="I68" s="46"/>
      <c r="J68" s="46"/>
      <c r="K68" s="65"/>
    </row>
    <row r="69" spans="1:11" ht="18.75" thickBot="1" x14ac:dyDescent="0.25">
      <c r="A69" s="54"/>
      <c r="B69" s="46"/>
      <c r="C69" s="46"/>
      <c r="D69" s="46"/>
      <c r="E69" s="46"/>
      <c r="F69" s="65"/>
      <c r="G69" s="46"/>
      <c r="H69" s="46"/>
      <c r="I69" s="46"/>
      <c r="J69" s="46"/>
      <c r="K69" s="65"/>
    </row>
    <row r="70" spans="1:11" ht="18.75" thickBot="1" x14ac:dyDescent="0.25">
      <c r="A70" s="54"/>
      <c r="B70" s="46"/>
      <c r="C70" s="46"/>
      <c r="D70" s="46"/>
      <c r="E70" s="46"/>
      <c r="F70" s="65"/>
      <c r="G70" s="46"/>
      <c r="H70" s="46"/>
      <c r="I70" s="46"/>
      <c r="J70" s="46"/>
      <c r="K70" s="65"/>
    </row>
    <row r="71" spans="1:11" ht="18.75" thickBot="1" x14ac:dyDescent="0.25">
      <c r="A71" s="54"/>
      <c r="B71" s="46"/>
      <c r="C71" s="46"/>
      <c r="D71" s="46"/>
      <c r="E71" s="46"/>
      <c r="F71" s="65"/>
      <c r="G71" s="46"/>
      <c r="H71" s="46"/>
      <c r="I71" s="46"/>
      <c r="J71" s="46"/>
      <c r="K71" s="65"/>
    </row>
    <row r="72" spans="1:11" ht="18.75" thickBot="1" x14ac:dyDescent="0.25">
      <c r="A72" s="54"/>
      <c r="B72" s="46"/>
      <c r="C72" s="46"/>
      <c r="D72" s="46"/>
      <c r="E72" s="46"/>
      <c r="F72" s="65"/>
      <c r="G72" s="46"/>
      <c r="H72" s="46"/>
      <c r="I72" s="46"/>
      <c r="J72" s="46"/>
      <c r="K72" s="65"/>
    </row>
    <row r="73" spans="1:11" ht="63.75" customHeight="1" thickBot="1" x14ac:dyDescent="0.25">
      <c r="A73" s="54"/>
      <c r="B73" s="46"/>
      <c r="C73" s="46"/>
      <c r="D73" s="46"/>
      <c r="E73" s="46"/>
      <c r="F73" s="67" t="s">
        <v>40</v>
      </c>
      <c r="G73" s="46"/>
      <c r="H73" s="46"/>
      <c r="I73" s="46"/>
      <c r="J73" s="46"/>
      <c r="K73" s="67" t="s">
        <v>40</v>
      </c>
    </row>
    <row r="74" spans="1:11" ht="36.75" thickBot="1" x14ac:dyDescent="0.25">
      <c r="A74" s="54"/>
      <c r="B74" s="13" t="s">
        <v>41</v>
      </c>
      <c r="C74" s="11">
        <f>SUM(C64:C73)</f>
        <v>0</v>
      </c>
      <c r="D74" s="11">
        <f t="shared" ref="D74:E74" si="16">SUM(D64:D73)</f>
        <v>0</v>
      </c>
      <c r="E74" s="11">
        <f t="shared" si="16"/>
        <v>0</v>
      </c>
      <c r="F74" s="72" t="s">
        <v>14</v>
      </c>
      <c r="G74" s="13" t="s">
        <v>41</v>
      </c>
      <c r="H74" s="11">
        <f>SUM(H64:H73)</f>
        <v>0</v>
      </c>
      <c r="I74" s="11">
        <f t="shared" ref="I74:J74" si="17">SUM(I64:I73)</f>
        <v>0</v>
      </c>
      <c r="J74" s="11">
        <f t="shared" si="17"/>
        <v>0</v>
      </c>
      <c r="K74" s="68" t="s">
        <v>14</v>
      </c>
    </row>
    <row r="75" spans="1:11" ht="54.75" thickBot="1" x14ac:dyDescent="0.25">
      <c r="A75" s="54"/>
      <c r="B75" s="7" t="s">
        <v>42</v>
      </c>
      <c r="C75" s="106">
        <f>SUM(C74:E74)</f>
        <v>0</v>
      </c>
      <c r="D75" s="107"/>
      <c r="E75" s="108"/>
      <c r="F75" s="73">
        <f>SUMIF(C63:E63,liste_déroulante!D2,C74:E74)</f>
        <v>0</v>
      </c>
      <c r="G75" s="7" t="s">
        <v>42</v>
      </c>
      <c r="H75" s="106">
        <f>SUM(H74:J74)</f>
        <v>0</v>
      </c>
      <c r="I75" s="107"/>
      <c r="J75" s="108"/>
      <c r="K75" s="71">
        <f>SUMIF($C$63:$E$63,liste_déroulante!$D$2,$C$74:$E$74)</f>
        <v>0</v>
      </c>
    </row>
    <row r="76" spans="1:11" ht="19.5" thickBot="1" x14ac:dyDescent="0.25">
      <c r="A76" s="54"/>
      <c r="B76" s="9" t="s">
        <v>24</v>
      </c>
      <c r="C76" s="123"/>
      <c r="D76" s="124"/>
      <c r="E76" s="125"/>
      <c r="F76" s="68" t="s">
        <v>13</v>
      </c>
      <c r="G76" s="9" t="s">
        <v>24</v>
      </c>
      <c r="H76" s="123"/>
      <c r="I76" s="124"/>
      <c r="J76" s="125"/>
      <c r="K76" s="68" t="s">
        <v>13</v>
      </c>
    </row>
    <row r="77" spans="1:11" ht="36.75" customHeight="1" thickBot="1" x14ac:dyDescent="0.25">
      <c r="A77" s="54"/>
      <c r="B77" s="10" t="s">
        <v>10</v>
      </c>
      <c r="C77" s="117">
        <f>C75-C76</f>
        <v>0</v>
      </c>
      <c r="D77" s="118"/>
      <c r="E77" s="119"/>
      <c r="F77" s="71">
        <f>SUMIF(C63:E63,liste_déroulante!D1,C74:E74)</f>
        <v>0</v>
      </c>
      <c r="G77" s="10" t="s">
        <v>10</v>
      </c>
      <c r="H77" s="117">
        <f>H75-H76</f>
        <v>0</v>
      </c>
      <c r="I77" s="118"/>
      <c r="J77" s="119"/>
      <c r="K77" s="71">
        <f>SUMIF($C$63:$E$63,liste_déroulante!$D$1,$C$74:$E$74)</f>
        <v>0</v>
      </c>
    </row>
    <row r="78" spans="1:11" ht="45" customHeight="1" thickBot="1" x14ac:dyDescent="0.25">
      <c r="A78" s="54"/>
      <c r="B78" s="120" t="s">
        <v>43</v>
      </c>
      <c r="C78" s="121"/>
      <c r="D78" s="121"/>
      <c r="E78" s="122"/>
      <c r="F78" s="65"/>
      <c r="G78" s="120" t="s">
        <v>43</v>
      </c>
      <c r="H78" s="121"/>
      <c r="I78" s="121"/>
      <c r="J78" s="122"/>
      <c r="K78" s="65"/>
    </row>
    <row r="79" spans="1:11" ht="61.15" customHeight="1" thickBot="1" x14ac:dyDescent="0.25">
      <c r="A79" s="54"/>
      <c r="B79" s="3" t="s">
        <v>12</v>
      </c>
      <c r="C79" s="50" t="s">
        <v>20</v>
      </c>
      <c r="D79" s="50" t="s">
        <v>14</v>
      </c>
      <c r="E79" s="50" t="s">
        <v>13</v>
      </c>
      <c r="F79" s="2"/>
      <c r="G79" s="3" t="s">
        <v>12</v>
      </c>
      <c r="H79" s="50" t="s">
        <v>20</v>
      </c>
      <c r="I79" s="50" t="s">
        <v>14</v>
      </c>
      <c r="J79" s="50" t="s">
        <v>13</v>
      </c>
      <c r="K79" s="2"/>
    </row>
    <row r="80" spans="1:11" ht="18.75" thickBot="1" x14ac:dyDescent="0.25">
      <c r="A80" s="54"/>
      <c r="B80" s="46"/>
      <c r="C80" s="51"/>
      <c r="D80" s="46"/>
      <c r="E80" s="46"/>
      <c r="F80" s="2"/>
      <c r="G80" s="46"/>
      <c r="H80" s="51"/>
      <c r="I80" s="46"/>
      <c r="J80" s="46"/>
      <c r="K80" s="2"/>
    </row>
    <row r="81" spans="1:11" ht="18.75" thickBot="1" x14ac:dyDescent="0.25">
      <c r="A81" s="54"/>
      <c r="B81" s="46"/>
      <c r="C81" s="51"/>
      <c r="D81" s="46"/>
      <c r="E81" s="46"/>
      <c r="F81" s="2"/>
      <c r="G81" s="46"/>
      <c r="H81" s="51"/>
      <c r="I81" s="46"/>
      <c r="J81" s="46"/>
      <c r="K81" s="2"/>
    </row>
    <row r="82" spans="1:11" ht="18.75" thickBot="1" x14ac:dyDescent="0.25">
      <c r="A82" s="54"/>
      <c r="B82" s="46"/>
      <c r="C82" s="46"/>
      <c r="D82" s="46"/>
      <c r="E82" s="46"/>
      <c r="F82" s="2"/>
      <c r="G82" s="46"/>
      <c r="H82" s="46"/>
      <c r="I82" s="46"/>
      <c r="J82" s="46"/>
      <c r="K82" s="2"/>
    </row>
    <row r="83" spans="1:11" ht="18.75" thickBot="1" x14ac:dyDescent="0.25">
      <c r="A83" s="54"/>
      <c r="B83" s="46"/>
      <c r="C83" s="46"/>
      <c r="D83" s="46"/>
      <c r="E83" s="46"/>
      <c r="F83" s="2"/>
      <c r="G83" s="46"/>
      <c r="H83" s="46"/>
      <c r="I83" s="46"/>
      <c r="J83" s="46"/>
      <c r="K83" s="2"/>
    </row>
    <row r="84" spans="1:11" ht="18.75" thickBot="1" x14ac:dyDescent="0.25">
      <c r="A84" s="54"/>
      <c r="B84" s="46"/>
      <c r="C84" s="46"/>
      <c r="D84" s="46"/>
      <c r="E84" s="46"/>
      <c r="F84" s="2"/>
      <c r="G84" s="46"/>
      <c r="H84" s="46"/>
      <c r="I84" s="46"/>
      <c r="J84" s="46"/>
      <c r="K84" s="2"/>
    </row>
    <row r="85" spans="1:11" ht="18.75" thickBot="1" x14ac:dyDescent="0.25">
      <c r="A85" s="54"/>
      <c r="B85" s="46"/>
      <c r="C85" s="46"/>
      <c r="D85" s="46"/>
      <c r="E85" s="46"/>
      <c r="F85" s="2"/>
      <c r="G85" s="46"/>
      <c r="H85" s="46"/>
      <c r="I85" s="46"/>
      <c r="J85" s="46"/>
      <c r="K85" s="2"/>
    </row>
    <row r="86" spans="1:11" ht="18.75" thickBot="1" x14ac:dyDescent="0.25">
      <c r="A86" s="54"/>
      <c r="B86" s="46"/>
      <c r="C86" s="46"/>
      <c r="D86" s="46"/>
      <c r="E86" s="46"/>
      <c r="F86" s="2"/>
      <c r="G86" s="46"/>
      <c r="H86" s="46"/>
      <c r="I86" s="46"/>
      <c r="J86" s="46"/>
      <c r="K86" s="2"/>
    </row>
    <row r="87" spans="1:11" ht="18.75" thickBot="1" x14ac:dyDescent="0.25">
      <c r="A87" s="54"/>
      <c r="B87" s="46"/>
      <c r="C87" s="46"/>
      <c r="D87" s="46"/>
      <c r="E87" s="46"/>
      <c r="F87" s="2"/>
      <c r="G87" s="46"/>
      <c r="H87" s="46"/>
      <c r="I87" s="46"/>
      <c r="J87" s="46"/>
      <c r="K87" s="2"/>
    </row>
    <row r="88" spans="1:11" ht="36.75" thickBot="1" x14ac:dyDescent="0.25">
      <c r="A88" s="54"/>
      <c r="B88" s="13" t="s">
        <v>45</v>
      </c>
      <c r="C88" s="11">
        <f>SUM(C80:C87)</f>
        <v>0</v>
      </c>
      <c r="D88" s="11">
        <f t="shared" ref="D88:E88" si="18">SUM(D80:D87)</f>
        <v>0</v>
      </c>
      <c r="E88" s="11">
        <f t="shared" si="18"/>
        <v>0</v>
      </c>
      <c r="F88" s="2"/>
      <c r="G88" s="13" t="s">
        <v>45</v>
      </c>
      <c r="H88" s="11">
        <f>SUM(H80:H87)</f>
        <v>0</v>
      </c>
      <c r="I88" s="11">
        <f t="shared" ref="I88:J88" si="19">SUM(I80:I87)</f>
        <v>0</v>
      </c>
      <c r="J88" s="11">
        <f t="shared" si="19"/>
        <v>0</v>
      </c>
      <c r="K88" s="2"/>
    </row>
    <row r="89" spans="1:11" ht="54.75" thickBot="1" x14ac:dyDescent="0.25">
      <c r="A89" s="54"/>
      <c r="B89" s="7" t="s">
        <v>46</v>
      </c>
      <c r="C89" s="106">
        <f>SUM(C88:E88)</f>
        <v>0</v>
      </c>
      <c r="D89" s="107"/>
      <c r="E89" s="108"/>
      <c r="F89" s="2"/>
      <c r="G89" s="7" t="s">
        <v>46</v>
      </c>
      <c r="H89" s="106">
        <f>SUM(H88:J88)</f>
        <v>0</v>
      </c>
      <c r="I89" s="107"/>
      <c r="J89" s="108"/>
      <c r="K89" s="2"/>
    </row>
    <row r="90" spans="1:11" ht="38.25" thickBot="1" x14ac:dyDescent="0.25">
      <c r="A90" s="54"/>
      <c r="B90" s="9" t="s">
        <v>47</v>
      </c>
      <c r="C90" s="106">
        <f>C89</f>
        <v>0</v>
      </c>
      <c r="D90" s="107"/>
      <c r="E90" s="108"/>
      <c r="F90" s="2"/>
      <c r="G90" s="9" t="s">
        <v>47</v>
      </c>
      <c r="H90" s="106">
        <f>H89</f>
        <v>0</v>
      </c>
      <c r="I90" s="107"/>
      <c r="J90" s="108"/>
      <c r="K90" s="2"/>
    </row>
    <row r="91" spans="1:11" ht="36.75" customHeight="1" thickBot="1" x14ac:dyDescent="0.25">
      <c r="A91" s="54"/>
      <c r="B91" s="10" t="s">
        <v>10</v>
      </c>
      <c r="C91" s="117">
        <v>0</v>
      </c>
      <c r="D91" s="118"/>
      <c r="E91" s="119"/>
      <c r="F91" s="2"/>
      <c r="G91" s="10" t="s">
        <v>10</v>
      </c>
      <c r="H91" s="117">
        <f>H89-H90</f>
        <v>0</v>
      </c>
      <c r="I91" s="118"/>
      <c r="J91" s="119"/>
      <c r="K91" s="2"/>
    </row>
    <row r="92" spans="1:11" ht="45" customHeight="1" thickBot="1" x14ac:dyDescent="0.25">
      <c r="A92" s="54"/>
      <c r="B92" s="120" t="s">
        <v>48</v>
      </c>
      <c r="C92" s="121"/>
      <c r="D92" s="121"/>
      <c r="E92" s="122"/>
      <c r="F92" s="54"/>
      <c r="G92" s="120" t="s">
        <v>48</v>
      </c>
      <c r="H92" s="121"/>
      <c r="I92" s="121"/>
      <c r="J92" s="122"/>
      <c r="K92" s="54"/>
    </row>
    <row r="93" spans="1:11" ht="64.150000000000006" customHeight="1" thickBot="1" x14ac:dyDescent="0.25">
      <c r="A93" s="54"/>
      <c r="B93" s="3" t="s">
        <v>12</v>
      </c>
      <c r="C93" s="7" t="s">
        <v>49</v>
      </c>
      <c r="D93" s="7" t="s">
        <v>50</v>
      </c>
      <c r="E93" s="7" t="s">
        <v>51</v>
      </c>
      <c r="F93" s="2"/>
      <c r="G93" s="3" t="s">
        <v>12</v>
      </c>
      <c r="H93" s="7" t="s">
        <v>49</v>
      </c>
      <c r="I93" s="7" t="s">
        <v>50</v>
      </c>
      <c r="J93" s="7" t="s">
        <v>51</v>
      </c>
      <c r="K93" s="2"/>
    </row>
    <row r="94" spans="1:11" ht="18.75" thickBot="1" x14ac:dyDescent="0.25">
      <c r="A94" s="54"/>
      <c r="B94" s="46"/>
      <c r="C94" s="51"/>
      <c r="D94" s="46"/>
      <c r="E94" s="6">
        <f>C94*D94</f>
        <v>0</v>
      </c>
      <c r="F94" s="2"/>
      <c r="G94" s="46"/>
      <c r="H94" s="51"/>
      <c r="I94" s="46"/>
      <c r="J94" s="6">
        <f>H94*I94</f>
        <v>0</v>
      </c>
      <c r="K94" s="2"/>
    </row>
    <row r="95" spans="1:11" ht="18.75" thickBot="1" x14ac:dyDescent="0.25">
      <c r="A95" s="54"/>
      <c r="B95" s="46"/>
      <c r="C95" s="46"/>
      <c r="D95" s="46"/>
      <c r="E95" s="6">
        <f t="shared" ref="E95:E103" si="20">C95*D95</f>
        <v>0</v>
      </c>
      <c r="F95" s="2"/>
      <c r="G95" s="46"/>
      <c r="H95" s="46"/>
      <c r="I95" s="46"/>
      <c r="J95" s="6">
        <f t="shared" ref="J95:J103" si="21">H95*I95</f>
        <v>0</v>
      </c>
      <c r="K95" s="2"/>
    </row>
    <row r="96" spans="1:11" ht="18.75" thickBot="1" x14ac:dyDescent="0.25">
      <c r="A96" s="54"/>
      <c r="B96" s="46"/>
      <c r="C96" s="46"/>
      <c r="D96" s="46"/>
      <c r="E96" s="6">
        <f t="shared" si="20"/>
        <v>0</v>
      </c>
      <c r="F96" s="2"/>
      <c r="G96" s="46"/>
      <c r="H96" s="46"/>
      <c r="I96" s="46"/>
      <c r="J96" s="6">
        <f t="shared" si="21"/>
        <v>0</v>
      </c>
      <c r="K96" s="2"/>
    </row>
    <row r="97" spans="1:11" ht="18.75" thickBot="1" x14ac:dyDescent="0.25">
      <c r="A97" s="54"/>
      <c r="B97" s="46"/>
      <c r="C97" s="46"/>
      <c r="D97" s="46"/>
      <c r="E97" s="6">
        <f t="shared" si="20"/>
        <v>0</v>
      </c>
      <c r="F97" s="2"/>
      <c r="G97" s="46"/>
      <c r="H97" s="46"/>
      <c r="I97" s="46"/>
      <c r="J97" s="6">
        <f t="shared" si="21"/>
        <v>0</v>
      </c>
      <c r="K97" s="2"/>
    </row>
    <row r="98" spans="1:11" ht="18.75" thickBot="1" x14ac:dyDescent="0.25">
      <c r="A98" s="54"/>
      <c r="B98" s="46"/>
      <c r="C98" s="46"/>
      <c r="D98" s="46"/>
      <c r="E98" s="6">
        <f t="shared" si="20"/>
        <v>0</v>
      </c>
      <c r="F98" s="2"/>
      <c r="G98" s="46"/>
      <c r="H98" s="46"/>
      <c r="I98" s="46"/>
      <c r="J98" s="6">
        <f t="shared" si="21"/>
        <v>0</v>
      </c>
      <c r="K98" s="2"/>
    </row>
    <row r="99" spans="1:11" ht="18.75" thickBot="1" x14ac:dyDescent="0.25">
      <c r="A99" s="54"/>
      <c r="B99" s="46"/>
      <c r="C99" s="46"/>
      <c r="D99" s="46"/>
      <c r="E99" s="6">
        <f t="shared" si="20"/>
        <v>0</v>
      </c>
      <c r="F99" s="2"/>
      <c r="G99" s="46"/>
      <c r="H99" s="46"/>
      <c r="I99" s="46"/>
      <c r="J99" s="6">
        <f t="shared" si="21"/>
        <v>0</v>
      </c>
      <c r="K99" s="2"/>
    </row>
    <row r="100" spans="1:11" ht="18.75" thickBot="1" x14ac:dyDescent="0.25">
      <c r="A100" s="54"/>
      <c r="B100" s="46"/>
      <c r="C100" s="46"/>
      <c r="D100" s="46"/>
      <c r="E100" s="6">
        <f t="shared" si="20"/>
        <v>0</v>
      </c>
      <c r="F100" s="2"/>
      <c r="G100" s="46"/>
      <c r="H100" s="46"/>
      <c r="I100" s="46"/>
      <c r="J100" s="6">
        <f t="shared" si="21"/>
        <v>0</v>
      </c>
      <c r="K100" s="2"/>
    </row>
    <row r="101" spans="1:11" ht="18.75" thickBot="1" x14ac:dyDescent="0.25">
      <c r="A101" s="54"/>
      <c r="B101" s="46"/>
      <c r="C101" s="46"/>
      <c r="D101" s="46"/>
      <c r="E101" s="6">
        <f t="shared" si="20"/>
        <v>0</v>
      </c>
      <c r="F101" s="2"/>
      <c r="G101" s="46"/>
      <c r="H101" s="46"/>
      <c r="I101" s="46"/>
      <c r="J101" s="6">
        <f t="shared" si="21"/>
        <v>0</v>
      </c>
      <c r="K101" s="2"/>
    </row>
    <row r="102" spans="1:11" ht="18.75" thickBot="1" x14ac:dyDescent="0.25">
      <c r="A102" s="54"/>
      <c r="B102" s="46"/>
      <c r="C102" s="46"/>
      <c r="D102" s="46"/>
      <c r="E102" s="6">
        <f t="shared" si="20"/>
        <v>0</v>
      </c>
      <c r="F102" s="2"/>
      <c r="G102" s="46"/>
      <c r="H102" s="46"/>
      <c r="I102" s="46"/>
      <c r="J102" s="6">
        <f t="shared" si="21"/>
        <v>0</v>
      </c>
      <c r="K102" s="2"/>
    </row>
    <row r="103" spans="1:11" ht="18.75" thickBot="1" x14ac:dyDescent="0.25">
      <c r="A103" s="54"/>
      <c r="B103" s="46"/>
      <c r="C103" s="46"/>
      <c r="D103" s="46"/>
      <c r="E103" s="6">
        <f t="shared" si="20"/>
        <v>0</v>
      </c>
      <c r="F103" s="2"/>
      <c r="G103" s="46"/>
      <c r="H103" s="46"/>
      <c r="I103" s="46"/>
      <c r="J103" s="6">
        <f t="shared" si="21"/>
        <v>0</v>
      </c>
      <c r="K103" s="2"/>
    </row>
    <row r="104" spans="1:11" ht="38.25" thickBot="1" x14ac:dyDescent="0.25">
      <c r="A104" s="56"/>
      <c r="B104" s="14" t="s">
        <v>52</v>
      </c>
      <c r="C104" s="15" t="e">
        <f>AVERAGE(C94:C103)</f>
        <v>#DIV/0!</v>
      </c>
      <c r="D104" s="15">
        <f>SUM(D94:D103)</f>
        <v>0</v>
      </c>
      <c r="E104" s="15">
        <f>SUM(E94:E103)</f>
        <v>0</v>
      </c>
      <c r="F104" s="19" t="s">
        <v>53</v>
      </c>
      <c r="G104" s="14" t="s">
        <v>52</v>
      </c>
      <c r="H104" s="15" t="e">
        <f>AVERAGE(H94:H103)</f>
        <v>#DIV/0!</v>
      </c>
      <c r="I104" s="15">
        <f t="shared" ref="I104" si="22">SUM(I94:I103)</f>
        <v>0</v>
      </c>
      <c r="J104" s="15">
        <f>SUM(J94:J103)</f>
        <v>0</v>
      </c>
      <c r="K104" s="19" t="s">
        <v>53</v>
      </c>
    </row>
    <row r="105" spans="1:11" ht="36.75" thickBot="1" x14ac:dyDescent="0.25">
      <c r="A105" s="54"/>
      <c r="B105" s="7" t="s">
        <v>54</v>
      </c>
      <c r="C105" s="106">
        <f>SUM(E94:E103)</f>
        <v>0</v>
      </c>
      <c r="D105" s="115"/>
      <c r="E105" s="116"/>
      <c r="F105" s="61">
        <f>(C25+C44+C59+C75+C89)*0.3</f>
        <v>0</v>
      </c>
      <c r="G105" s="7" t="s">
        <v>54</v>
      </c>
      <c r="H105" s="106">
        <f>SUM(J94:J103)</f>
        <v>0</v>
      </c>
      <c r="I105" s="115"/>
      <c r="J105" s="116"/>
      <c r="K105" s="61">
        <f>(H26+H44+H59+H75+H89)*0.3</f>
        <v>0</v>
      </c>
    </row>
    <row r="106" spans="1:11" ht="19.5" thickBot="1" x14ac:dyDescent="0.25">
      <c r="A106" s="54"/>
      <c r="B106" s="9" t="s">
        <v>24</v>
      </c>
      <c r="C106" s="106">
        <f>IF(C105&gt;F105,C105-F105,0)</f>
        <v>0</v>
      </c>
      <c r="D106" s="107"/>
      <c r="E106" s="108"/>
      <c r="F106" s="2"/>
      <c r="G106" s="9" t="s">
        <v>24</v>
      </c>
      <c r="H106" s="106">
        <f>IF(H105&gt;K105,H105-K105,0)</f>
        <v>0</v>
      </c>
      <c r="I106" s="107"/>
      <c r="J106" s="108"/>
      <c r="K106" s="2"/>
    </row>
    <row r="107" spans="1:11" ht="36.75" customHeight="1" thickBot="1" x14ac:dyDescent="0.25">
      <c r="A107" s="54"/>
      <c r="B107" s="10" t="s">
        <v>10</v>
      </c>
      <c r="C107" s="117">
        <f>IF(C105-C106&gt;F105,F105,C105-C106)</f>
        <v>0</v>
      </c>
      <c r="D107" s="118"/>
      <c r="E107" s="119"/>
      <c r="F107" s="2"/>
      <c r="G107" s="10" t="s">
        <v>10</v>
      </c>
      <c r="H107" s="117">
        <f>IF(H105-H106&gt;K105,K105,H105-H106)</f>
        <v>0</v>
      </c>
      <c r="I107" s="118"/>
      <c r="J107" s="119"/>
      <c r="K107" s="2"/>
    </row>
    <row r="108" spans="1:11" ht="18.75" thickBot="1" x14ac:dyDescent="0.25">
      <c r="A108" s="54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38.25" thickBot="1" x14ac:dyDescent="0.25">
      <c r="A109" s="54"/>
      <c r="B109" s="9" t="s">
        <v>55</v>
      </c>
      <c r="C109" s="106">
        <f>C25+C44+C59+C75+C89+C105+E25</f>
        <v>0</v>
      </c>
      <c r="D109" s="107"/>
      <c r="E109" s="108"/>
      <c r="F109" s="16" t="s">
        <v>56</v>
      </c>
      <c r="G109" s="9" t="s">
        <v>55</v>
      </c>
      <c r="H109" s="106">
        <f>H25+H44+H59+H75+H89+H105+J25</f>
        <v>0</v>
      </c>
      <c r="I109" s="107"/>
      <c r="J109" s="108"/>
      <c r="K109" s="16" t="s">
        <v>56</v>
      </c>
    </row>
    <row r="110" spans="1:11" ht="19.5" thickBot="1" x14ac:dyDescent="0.25">
      <c r="A110" s="54"/>
      <c r="B110" s="9" t="s">
        <v>24</v>
      </c>
      <c r="C110" s="106">
        <f>C27+E27+C45+C60+C76+C90+C106</f>
        <v>0</v>
      </c>
      <c r="D110" s="107"/>
      <c r="E110" s="108"/>
      <c r="F110" s="17" t="str">
        <f>IF(C110=0,"0,00%",C110/C109)</f>
        <v>0,00%</v>
      </c>
      <c r="G110" s="9" t="s">
        <v>24</v>
      </c>
      <c r="H110" s="106">
        <f>H27+J27+H45+H60+H76+H90+H106</f>
        <v>0</v>
      </c>
      <c r="I110" s="107"/>
      <c r="J110" s="108"/>
      <c r="K110" s="17" t="str">
        <f>IF(H110=0,"0,00%",H110/H109)</f>
        <v>0,00%</v>
      </c>
    </row>
    <row r="111" spans="1:11" ht="38.25" thickBot="1" x14ac:dyDescent="0.25">
      <c r="A111" s="54"/>
      <c r="B111" s="9" t="s">
        <v>57</v>
      </c>
      <c r="C111" s="106">
        <f>C105</f>
        <v>0</v>
      </c>
      <c r="D111" s="107"/>
      <c r="E111" s="108"/>
      <c r="F111" s="16" t="s">
        <v>58</v>
      </c>
      <c r="G111" s="9" t="s">
        <v>57</v>
      </c>
      <c r="H111" s="106">
        <f>H105</f>
        <v>0</v>
      </c>
      <c r="I111" s="107"/>
      <c r="J111" s="108"/>
      <c r="K111" s="16" t="s">
        <v>58</v>
      </c>
    </row>
    <row r="112" spans="1:11" ht="38.25" thickBot="1" x14ac:dyDescent="0.25">
      <c r="A112" s="54"/>
      <c r="B112" s="9" t="s">
        <v>59</v>
      </c>
      <c r="C112" s="106">
        <f>C109-C111</f>
        <v>0</v>
      </c>
      <c r="D112" s="107"/>
      <c r="E112" s="108"/>
      <c r="F112" s="17" t="str">
        <f>IF(C109=0,"",C111/C109)</f>
        <v/>
      </c>
      <c r="G112" s="9" t="s">
        <v>59</v>
      </c>
      <c r="H112" s="106">
        <f>H109-H111</f>
        <v>0</v>
      </c>
      <c r="I112" s="107"/>
      <c r="J112" s="108"/>
      <c r="K112" s="17" t="str">
        <f>IF(C109=0,"",H111/H109)</f>
        <v/>
      </c>
    </row>
    <row r="113" spans="1:11" ht="36.75" customHeight="1" thickBot="1" x14ac:dyDescent="0.25">
      <c r="A113" s="54"/>
      <c r="B113" s="18" t="s">
        <v>10</v>
      </c>
      <c r="C113" s="109">
        <f>IF(C10&lt;F113,C10,F113)</f>
        <v>0</v>
      </c>
      <c r="D113" s="110"/>
      <c r="E113" s="111"/>
      <c r="F113" s="75">
        <f>C28+C46+C61+C77+C107</f>
        <v>0</v>
      </c>
      <c r="G113" s="18" t="s">
        <v>10</v>
      </c>
      <c r="H113" s="109">
        <f>IF(H10&lt;K113,H10,K113)</f>
        <v>0</v>
      </c>
      <c r="I113" s="110"/>
      <c r="J113" s="111"/>
      <c r="K113" s="75">
        <f>H28+H46+H61+H77+H107</f>
        <v>0</v>
      </c>
    </row>
    <row r="114" spans="1:11" ht="75.75" thickBot="1" x14ac:dyDescent="0.25">
      <c r="A114" s="56"/>
      <c r="B114" s="19" t="s">
        <v>9</v>
      </c>
      <c r="C114" s="112">
        <f>C10</f>
        <v>0</v>
      </c>
      <c r="D114" s="113"/>
      <c r="E114" s="114"/>
      <c r="F114" s="20" t="s">
        <v>60</v>
      </c>
      <c r="G114" s="19" t="s">
        <v>61</v>
      </c>
      <c r="H114" s="112">
        <f>H10</f>
        <v>0</v>
      </c>
      <c r="I114" s="113"/>
      <c r="J114" s="114"/>
      <c r="K114" s="20" t="s">
        <v>60</v>
      </c>
    </row>
    <row r="115" spans="1:11" ht="38.25" thickBot="1" x14ac:dyDescent="0.25">
      <c r="A115" s="54"/>
      <c r="B115" s="62" t="s">
        <v>62</v>
      </c>
      <c r="C115" s="98">
        <f>IF(C113&gt;C10,ROUNDDOWN(C114,0),ROUNDDOWN(C113,0))</f>
        <v>0</v>
      </c>
      <c r="D115" s="99"/>
      <c r="E115" s="100"/>
      <c r="F115" s="17" t="str">
        <f>IF(C115=0,"",C115/C109)</f>
        <v/>
      </c>
      <c r="G115" s="62" t="s">
        <v>62</v>
      </c>
      <c r="H115" s="98">
        <f>IF(H113&gt;H10,ROUNDDOWN(H114,0),ROUNDDOWN(H113,0))</f>
        <v>0</v>
      </c>
      <c r="I115" s="99"/>
      <c r="J115" s="100"/>
      <c r="K115" s="17" t="str">
        <f>IF(H115=0,"",H115/H109)</f>
        <v/>
      </c>
    </row>
    <row r="116" spans="1:11" ht="18.75" thickBot="1" x14ac:dyDescent="0.25">
      <c r="A116" s="54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9.5" thickBot="1" x14ac:dyDescent="0.25">
      <c r="A117" s="54"/>
      <c r="B117" s="2"/>
      <c r="C117" s="2"/>
      <c r="D117" s="2"/>
      <c r="E117" s="101" t="s">
        <v>63</v>
      </c>
      <c r="F117" s="102"/>
      <c r="G117" s="2"/>
      <c r="H117" s="2"/>
      <c r="I117" s="2"/>
      <c r="J117" s="2"/>
      <c r="K117" s="2"/>
    </row>
    <row r="118" spans="1:11" ht="19.5" thickBot="1" x14ac:dyDescent="0.25">
      <c r="A118" s="54"/>
      <c r="B118" s="2"/>
      <c r="C118" s="2"/>
      <c r="D118" s="2"/>
      <c r="E118" s="21">
        <f>C110</f>
        <v>0</v>
      </c>
      <c r="F118" s="21">
        <f>H110</f>
        <v>0</v>
      </c>
      <c r="G118" s="2"/>
      <c r="H118" s="2"/>
      <c r="I118" s="2"/>
      <c r="J118" s="2"/>
      <c r="K118" s="2"/>
    </row>
    <row r="119" spans="1:11" ht="38.25" thickBot="1" x14ac:dyDescent="0.25">
      <c r="A119" s="54"/>
      <c r="B119" s="103"/>
      <c r="C119" s="103"/>
      <c r="D119" s="53"/>
      <c r="E119" s="22" t="s">
        <v>64</v>
      </c>
      <c r="F119" s="22" t="s">
        <v>65</v>
      </c>
      <c r="G119" s="23"/>
      <c r="H119" s="2"/>
      <c r="I119" s="2"/>
      <c r="J119" s="2"/>
      <c r="K119" s="2"/>
    </row>
    <row r="120" spans="1:11" ht="38.25" thickBot="1" x14ac:dyDescent="0.25">
      <c r="A120" s="54"/>
      <c r="B120" s="53"/>
      <c r="C120" s="96" t="s">
        <v>66</v>
      </c>
      <c r="D120" s="97"/>
      <c r="E120" s="52"/>
      <c r="F120" s="52"/>
      <c r="G120" s="53"/>
      <c r="H120" s="104" t="s">
        <v>67</v>
      </c>
      <c r="I120" s="105"/>
      <c r="J120" s="24" t="s">
        <v>68</v>
      </c>
      <c r="K120" s="2"/>
    </row>
    <row r="121" spans="1:11" ht="19.5" thickBot="1" x14ac:dyDescent="0.25">
      <c r="A121" s="54"/>
      <c r="B121" s="53"/>
      <c r="C121" s="96" t="s">
        <v>69</v>
      </c>
      <c r="D121" s="97"/>
      <c r="E121" s="52"/>
      <c r="F121" s="52"/>
      <c r="G121" s="53"/>
      <c r="H121" s="25" t="s">
        <v>70</v>
      </c>
      <c r="I121" s="11" t="str">
        <f>IF($C$10="","",($C$109/$E$8)/$C$8)</f>
        <v/>
      </c>
      <c r="J121" s="11" t="str">
        <f>IF($C$10="","",($C$115/$E$8)/$C$8)</f>
        <v/>
      </c>
      <c r="K121" s="2"/>
    </row>
    <row r="122" spans="1:11" ht="19.5" thickBot="1" x14ac:dyDescent="0.25">
      <c r="A122" s="54"/>
      <c r="B122" s="53"/>
      <c r="C122" s="94" t="s">
        <v>71</v>
      </c>
      <c r="D122" s="95"/>
      <c r="E122" s="22"/>
      <c r="F122" s="26"/>
      <c r="G122" s="53"/>
      <c r="H122" s="25" t="s">
        <v>72</v>
      </c>
      <c r="I122" s="11" t="e">
        <f>IF($H$10="","",(($H$109/$J$8)/$H$8))</f>
        <v>#DIV/0!</v>
      </c>
      <c r="J122" s="11" t="e">
        <f>IF($H$10="","",(($H$115/$J$8)/$H$8))</f>
        <v>#DIV/0!</v>
      </c>
      <c r="K122" s="2"/>
    </row>
    <row r="123" spans="1:11" ht="19.5" thickBot="1" x14ac:dyDescent="0.25">
      <c r="A123" s="54"/>
      <c r="B123" s="53"/>
      <c r="C123" s="94" t="s">
        <v>73</v>
      </c>
      <c r="D123" s="95"/>
      <c r="E123" s="52"/>
      <c r="F123" s="52"/>
      <c r="G123" s="53"/>
      <c r="H123" s="53"/>
      <c r="I123" s="53"/>
      <c r="J123" s="53"/>
      <c r="K123" s="2"/>
    </row>
    <row r="124" spans="1:11" ht="19.5" thickBot="1" x14ac:dyDescent="0.25">
      <c r="A124" s="54"/>
      <c r="B124" s="53"/>
      <c r="C124" s="94" t="s">
        <v>74</v>
      </c>
      <c r="D124" s="95"/>
      <c r="E124" s="52"/>
      <c r="F124" s="52"/>
      <c r="G124" s="53"/>
      <c r="H124" s="53"/>
      <c r="I124" s="53"/>
      <c r="J124" s="53"/>
      <c r="K124" s="2"/>
    </row>
    <row r="125" spans="1:11" ht="19.5" thickBot="1" x14ac:dyDescent="0.25">
      <c r="A125" s="54"/>
      <c r="B125" s="53"/>
      <c r="C125" s="94" t="s">
        <v>75</v>
      </c>
      <c r="D125" s="95"/>
      <c r="E125" s="52"/>
      <c r="F125" s="52"/>
      <c r="G125" s="53"/>
      <c r="H125" s="53"/>
      <c r="I125" s="53"/>
      <c r="J125" s="53"/>
      <c r="K125" s="2"/>
    </row>
    <row r="126" spans="1:11" ht="19.5" thickBot="1" x14ac:dyDescent="0.25">
      <c r="A126" s="54"/>
      <c r="B126" s="53"/>
      <c r="C126" s="94" t="s">
        <v>76</v>
      </c>
      <c r="D126" s="95"/>
      <c r="E126" s="27">
        <f>C115</f>
        <v>0</v>
      </c>
      <c r="F126" s="27">
        <f>H115</f>
        <v>0</v>
      </c>
      <c r="G126" s="53"/>
      <c r="H126" s="53"/>
      <c r="I126" s="53"/>
      <c r="J126" s="53"/>
      <c r="K126" s="2"/>
    </row>
    <row r="127" spans="1:11" ht="19.5" thickBot="1" x14ac:dyDescent="0.25">
      <c r="A127" s="54"/>
      <c r="B127" s="53"/>
      <c r="C127" s="94" t="s">
        <v>77</v>
      </c>
      <c r="D127" s="95"/>
      <c r="E127" s="52"/>
      <c r="F127" s="52"/>
      <c r="G127" s="53"/>
      <c r="H127" s="53"/>
      <c r="I127" s="53"/>
      <c r="J127" s="53"/>
      <c r="K127" s="2"/>
    </row>
    <row r="128" spans="1:11" ht="19.5" thickBot="1" x14ac:dyDescent="0.25">
      <c r="A128" s="54"/>
      <c r="B128" s="53"/>
      <c r="C128" s="94" t="s">
        <v>78</v>
      </c>
      <c r="D128" s="95"/>
      <c r="E128" s="52"/>
      <c r="F128" s="52"/>
      <c r="G128" s="53"/>
      <c r="H128" s="53"/>
      <c r="I128" s="53"/>
      <c r="J128" s="53"/>
      <c r="K128" s="2"/>
    </row>
    <row r="129" spans="1:11" ht="19.5" thickBot="1" x14ac:dyDescent="0.25">
      <c r="A129" s="54"/>
      <c r="B129" s="53"/>
      <c r="C129" s="94" t="s">
        <v>79</v>
      </c>
      <c r="D129" s="95"/>
      <c r="E129" s="52"/>
      <c r="F129" s="52"/>
      <c r="G129" s="53"/>
      <c r="H129" s="53"/>
      <c r="I129" s="53"/>
      <c r="J129" s="53"/>
      <c r="K129" s="2"/>
    </row>
    <row r="130" spans="1:11" ht="19.5" thickBot="1" x14ac:dyDescent="0.25">
      <c r="A130" s="54"/>
      <c r="B130" s="53"/>
      <c r="C130" s="94" t="s">
        <v>80</v>
      </c>
      <c r="D130" s="95"/>
      <c r="E130" s="52"/>
      <c r="F130" s="52"/>
      <c r="G130" s="53"/>
      <c r="H130" s="53"/>
      <c r="I130" s="53"/>
      <c r="J130" s="53"/>
      <c r="K130" s="2"/>
    </row>
    <row r="131" spans="1:11" ht="19.5" thickBot="1" x14ac:dyDescent="0.25">
      <c r="A131" s="54"/>
      <c r="B131" s="53"/>
      <c r="C131" s="94" t="s">
        <v>81</v>
      </c>
      <c r="D131" s="95"/>
      <c r="E131" s="52"/>
      <c r="F131" s="52"/>
      <c r="G131" s="53"/>
      <c r="H131" s="53"/>
      <c r="I131" s="53"/>
      <c r="J131" s="53"/>
      <c r="K131" s="2"/>
    </row>
    <row r="132" spans="1:11" ht="19.5" thickBot="1" x14ac:dyDescent="0.25">
      <c r="A132" s="54"/>
      <c r="B132" s="53"/>
      <c r="C132" s="94" t="s">
        <v>82</v>
      </c>
      <c r="D132" s="95"/>
      <c r="E132" s="52"/>
      <c r="F132" s="52"/>
      <c r="G132" s="53"/>
      <c r="H132" s="53"/>
      <c r="I132" s="53"/>
      <c r="J132" s="53"/>
      <c r="K132" s="2"/>
    </row>
    <row r="133" spans="1:11" ht="19.5" thickBot="1" x14ac:dyDescent="0.25">
      <c r="A133" s="54"/>
      <c r="B133" s="53"/>
      <c r="C133" s="94" t="s">
        <v>83</v>
      </c>
      <c r="D133" s="95"/>
      <c r="E133" s="52"/>
      <c r="F133" s="52"/>
      <c r="G133" s="53"/>
      <c r="H133" s="53"/>
      <c r="I133" s="53"/>
      <c r="J133" s="53"/>
      <c r="K133" s="2"/>
    </row>
    <row r="134" spans="1:11" ht="19.5" thickBot="1" x14ac:dyDescent="0.25">
      <c r="A134" s="54"/>
      <c r="B134" s="53"/>
      <c r="C134" s="94" t="s">
        <v>84</v>
      </c>
      <c r="D134" s="95"/>
      <c r="E134" s="52"/>
      <c r="F134" s="52"/>
      <c r="G134" s="53"/>
      <c r="H134" s="53"/>
      <c r="I134" s="53"/>
      <c r="J134" s="53"/>
      <c r="K134" s="2"/>
    </row>
    <row r="135" spans="1:11" ht="19.5" thickBot="1" x14ac:dyDescent="0.25">
      <c r="A135" s="54"/>
      <c r="B135" s="53"/>
      <c r="C135" s="94" t="s">
        <v>85</v>
      </c>
      <c r="D135" s="95"/>
      <c r="E135" s="52"/>
      <c r="F135" s="52"/>
      <c r="G135" s="53"/>
      <c r="H135" s="53"/>
      <c r="I135" s="53"/>
      <c r="J135" s="53"/>
      <c r="K135" s="2"/>
    </row>
    <row r="136" spans="1:11" ht="19.5" thickBot="1" x14ac:dyDescent="0.25">
      <c r="A136" s="54"/>
      <c r="B136" s="53"/>
      <c r="C136" s="94" t="s">
        <v>86</v>
      </c>
      <c r="D136" s="95"/>
      <c r="E136" s="52"/>
      <c r="F136" s="52"/>
      <c r="G136" s="53"/>
      <c r="H136" s="53"/>
      <c r="I136" s="53"/>
      <c r="J136" s="53"/>
      <c r="K136" s="2"/>
    </row>
    <row r="137" spans="1:11" ht="19.5" thickBot="1" x14ac:dyDescent="0.25">
      <c r="A137" s="54"/>
      <c r="B137" s="53"/>
      <c r="C137" s="94" t="s">
        <v>87</v>
      </c>
      <c r="D137" s="95"/>
      <c r="E137" s="52"/>
      <c r="F137" s="52"/>
      <c r="G137" s="53"/>
      <c r="H137" s="53"/>
      <c r="I137" s="53"/>
      <c r="J137" s="53"/>
      <c r="K137" s="2"/>
    </row>
    <row r="138" spans="1:11" ht="19.5" thickBot="1" x14ac:dyDescent="0.25">
      <c r="A138" s="54"/>
      <c r="B138" s="53"/>
      <c r="C138" s="94" t="s">
        <v>88</v>
      </c>
      <c r="D138" s="95"/>
      <c r="E138" s="27">
        <f>IF($F$113&lt;$C$115,$F$113-$C$115,$F$113-$C$115)</f>
        <v>0</v>
      </c>
      <c r="F138" s="27">
        <f>IF($K$113&lt;$H$115,$K$113-$H$115,$K$113-$H$115)</f>
        <v>0</v>
      </c>
      <c r="G138" s="53"/>
      <c r="H138" s="53"/>
      <c r="I138" s="53"/>
      <c r="J138" s="53"/>
      <c r="K138" s="2"/>
    </row>
    <row r="139" spans="1:11" ht="19.5" thickBot="1" x14ac:dyDescent="0.25">
      <c r="A139" s="54"/>
      <c r="B139" s="53"/>
      <c r="C139" s="53"/>
      <c r="D139" s="22" t="s">
        <v>89</v>
      </c>
      <c r="E139" s="28">
        <f>SUM(E120:E138)</f>
        <v>0</v>
      </c>
      <c r="F139" s="28">
        <f>SUM(F120:F138)</f>
        <v>0</v>
      </c>
      <c r="G139" s="53"/>
      <c r="H139" s="53"/>
      <c r="I139" s="53"/>
      <c r="J139" s="53"/>
      <c r="K139" s="2"/>
    </row>
    <row r="140" spans="1:11" ht="141.75" customHeight="1" thickBot="1" x14ac:dyDescent="0.25">
      <c r="A140" s="54"/>
      <c r="B140" s="53"/>
      <c r="C140" s="53"/>
      <c r="D140" s="53"/>
      <c r="E140" s="63" t="str">
        <f>IF(E139=C109,"recettes prévisionnelles à l'équilibre","Différence entre les montants déclarés au titre des co-financements de")</f>
        <v>recettes prévisionnelles à l'équilibre</v>
      </c>
      <c r="F140" s="63" t="str">
        <f>IF(F139=H109,"recettes réalisées à l'équilibre","Différence entre les montants déclarés au titre des co-financements de")</f>
        <v>recettes réalisées à l'équilibre</v>
      </c>
      <c r="G140" s="53"/>
      <c r="H140" s="53"/>
      <c r="I140" s="53"/>
      <c r="J140" s="53"/>
      <c r="K140" s="2"/>
    </row>
    <row r="141" spans="1:11" ht="94.5" customHeight="1" thickBot="1" x14ac:dyDescent="0.25">
      <c r="A141" s="54"/>
      <c r="B141" s="131" t="str">
        <f>IF(AND(ROUND(E141,2)&lt;0.01,ROUND(E141,2)&gt;-0.01),"Recettes prévisionnelles à l'équilibre","Vérifier la ventilation du cofinancement prévisionnel déclaré car il y a un écart de "&amp;TEXT(ROUND(E141,2),"0,00")&amp;"€ avec le montant déclaré dans le budget analytique")</f>
        <v>Recettes prévisionnelles à l'équilibre</v>
      </c>
      <c r="C141" s="131"/>
      <c r="D141" s="132"/>
      <c r="E141" s="29">
        <f>C109-E139</f>
        <v>0</v>
      </c>
      <c r="F141" s="29">
        <f>H109-F139</f>
        <v>0</v>
      </c>
      <c r="G141" s="133" t="str">
        <f>IF(AND(ROUND(F141,2)&lt;0.01,ROUND(F141,2)&gt;-0.01),"Recettes réalisées à l'équilibre","Vérifier la ventilation du cofinancement réalisé déclaré car il y a un écart de "&amp;TEXT(ROUND(F141,2),"0,00")&amp;"€ avec le montant déclaré dans le budget analytique")</f>
        <v>Recettes réalisées à l'équilibre</v>
      </c>
      <c r="H141" s="134"/>
      <c r="I141" s="134"/>
      <c r="J141" s="76"/>
      <c r="K141" s="2"/>
    </row>
    <row r="142" spans="1:11" ht="18.75" x14ac:dyDescent="0.2">
      <c r="A142" s="54"/>
      <c r="B142" s="53"/>
      <c r="C142" s="53"/>
      <c r="D142" s="53"/>
      <c r="E142" s="53"/>
      <c r="F142" s="2"/>
      <c r="G142" s="53"/>
      <c r="H142" s="53"/>
      <c r="I142" s="53"/>
      <c r="J142" s="53"/>
      <c r="K142" s="2"/>
    </row>
    <row r="143" spans="1:11" ht="19.5" thickBot="1" x14ac:dyDescent="0.25">
      <c r="A143" s="54"/>
      <c r="B143" s="53"/>
      <c r="C143" s="53"/>
      <c r="D143" s="53"/>
      <c r="E143" s="53"/>
      <c r="F143" s="2"/>
      <c r="G143" s="53"/>
      <c r="H143" s="53"/>
      <c r="I143" s="53"/>
      <c r="J143" s="53"/>
      <c r="K143" s="2"/>
    </row>
    <row r="144" spans="1:11" ht="18" x14ac:dyDescent="0.2">
      <c r="A144" s="87"/>
      <c r="B144" s="88" t="s">
        <v>90</v>
      </c>
      <c r="C144" s="89"/>
      <c r="D144" s="89"/>
      <c r="E144" s="89"/>
      <c r="F144" s="89"/>
      <c r="G144" s="89"/>
      <c r="H144" s="89"/>
      <c r="I144" s="89"/>
      <c r="J144" s="89"/>
      <c r="K144" s="90"/>
    </row>
    <row r="145" spans="1:11" ht="18" x14ac:dyDescent="0.2">
      <c r="A145" s="87"/>
      <c r="B145" s="91"/>
      <c r="C145" s="92"/>
      <c r="D145" s="92"/>
      <c r="E145" s="92"/>
      <c r="F145" s="92"/>
      <c r="G145" s="92"/>
      <c r="H145" s="92"/>
      <c r="I145" s="92"/>
      <c r="J145" s="92"/>
      <c r="K145" s="93"/>
    </row>
    <row r="146" spans="1:11" ht="18" x14ac:dyDescent="0.2">
      <c r="A146" s="87"/>
      <c r="B146" s="81" t="s">
        <v>91</v>
      </c>
      <c r="C146" s="82"/>
      <c r="D146" s="82"/>
      <c r="E146" s="82"/>
      <c r="F146" s="82"/>
      <c r="G146" s="82"/>
      <c r="H146" s="82"/>
      <c r="I146" s="82"/>
      <c r="J146" s="82"/>
      <c r="K146" s="83"/>
    </row>
    <row r="147" spans="1:11" ht="18" x14ac:dyDescent="0.2">
      <c r="A147" s="87"/>
      <c r="B147" s="91"/>
      <c r="C147" s="92"/>
      <c r="D147" s="92"/>
      <c r="E147" s="92"/>
      <c r="F147" s="92"/>
      <c r="G147" s="92"/>
      <c r="H147" s="92"/>
      <c r="I147" s="92"/>
      <c r="J147" s="92"/>
      <c r="K147" s="93"/>
    </row>
    <row r="148" spans="1:11" ht="18" x14ac:dyDescent="0.2">
      <c r="A148" s="87"/>
      <c r="B148" s="81" t="s">
        <v>92</v>
      </c>
      <c r="C148" s="82"/>
      <c r="D148" s="82"/>
      <c r="E148" s="82"/>
      <c r="F148" s="82"/>
      <c r="G148" s="82"/>
      <c r="H148" s="82"/>
      <c r="I148" s="82"/>
      <c r="J148" s="82"/>
      <c r="K148" s="83"/>
    </row>
    <row r="149" spans="1:11" ht="18" x14ac:dyDescent="0.2">
      <c r="A149" s="87"/>
      <c r="B149" s="91"/>
      <c r="C149" s="92"/>
      <c r="D149" s="92"/>
      <c r="E149" s="92"/>
      <c r="F149" s="92"/>
      <c r="G149" s="92"/>
      <c r="H149" s="92"/>
      <c r="I149" s="92"/>
      <c r="J149" s="92"/>
      <c r="K149" s="93"/>
    </row>
    <row r="150" spans="1:11" ht="18" x14ac:dyDescent="0.2">
      <c r="A150" s="87"/>
      <c r="B150" s="81" t="s">
        <v>93</v>
      </c>
      <c r="C150" s="82"/>
      <c r="D150" s="82"/>
      <c r="E150" s="82"/>
      <c r="F150" s="82"/>
      <c r="G150" s="82"/>
      <c r="H150" s="82"/>
      <c r="I150" s="82"/>
      <c r="J150" s="82"/>
      <c r="K150" s="83"/>
    </row>
    <row r="151" spans="1:11" ht="18" x14ac:dyDescent="0.2">
      <c r="A151" s="87"/>
      <c r="B151" s="91"/>
      <c r="C151" s="92"/>
      <c r="D151" s="92"/>
      <c r="E151" s="92"/>
      <c r="F151" s="92"/>
      <c r="G151" s="92"/>
      <c r="H151" s="92"/>
      <c r="I151" s="92"/>
      <c r="J151" s="92"/>
      <c r="K151" s="93"/>
    </row>
    <row r="152" spans="1:11" ht="18" x14ac:dyDescent="0.2">
      <c r="A152" s="87"/>
      <c r="B152" s="81" t="s">
        <v>94</v>
      </c>
      <c r="C152" s="82"/>
      <c r="D152" s="82"/>
      <c r="E152" s="82"/>
      <c r="F152" s="82"/>
      <c r="G152" s="82"/>
      <c r="H152" s="82"/>
      <c r="I152" s="82"/>
      <c r="J152" s="82"/>
      <c r="K152" s="83"/>
    </row>
    <row r="153" spans="1:11" ht="18" x14ac:dyDescent="0.2">
      <c r="A153" s="87"/>
      <c r="B153" s="81"/>
      <c r="C153" s="82"/>
      <c r="D153" s="82"/>
      <c r="E153" s="82"/>
      <c r="F153" s="82"/>
      <c r="G153" s="82"/>
      <c r="H153" s="82"/>
      <c r="I153" s="82"/>
      <c r="J153" s="82"/>
      <c r="K153" s="83"/>
    </row>
    <row r="154" spans="1:11" ht="18" x14ac:dyDescent="0.2">
      <c r="A154" s="87"/>
      <c r="B154" s="81" t="s">
        <v>95</v>
      </c>
      <c r="C154" s="82"/>
      <c r="D154" s="82"/>
      <c r="E154" s="82"/>
      <c r="F154" s="82"/>
      <c r="G154" s="82"/>
      <c r="H154" s="82"/>
      <c r="I154" s="82"/>
      <c r="J154" s="82"/>
      <c r="K154" s="83"/>
    </row>
    <row r="155" spans="1:11" ht="18.75" thickBot="1" x14ac:dyDescent="0.25">
      <c r="A155" s="87"/>
      <c r="B155" s="84"/>
      <c r="C155" s="85"/>
      <c r="D155" s="85"/>
      <c r="E155" s="85"/>
      <c r="F155" s="85"/>
      <c r="G155" s="85"/>
      <c r="H155" s="85"/>
      <c r="I155" s="85"/>
      <c r="J155" s="85"/>
      <c r="K155" s="86"/>
    </row>
    <row r="156" spans="1:11" ht="18" x14ac:dyDescent="0.2">
      <c r="A156" s="54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30" customHeight="1" x14ac:dyDescent="0.2">
      <c r="A157" s="54"/>
      <c r="B157" s="135" t="s">
        <v>96</v>
      </c>
      <c r="C157" s="135"/>
      <c r="D157" s="135"/>
      <c r="E157" s="135"/>
      <c r="F157" s="135"/>
      <c r="G157" s="135"/>
      <c r="H157" s="64" t="str">
        <f>IF((C115-H115)&gt;0,C115-H115,"")</f>
        <v/>
      </c>
      <c r="I157" s="2"/>
      <c r="J157" s="2"/>
      <c r="K157" s="2"/>
    </row>
    <row r="158" spans="1:11" ht="18" x14ac:dyDescent="0.2">
      <c r="A158" s="54"/>
      <c r="B158" s="2"/>
      <c r="C158" s="2"/>
      <c r="D158" s="2"/>
      <c r="E158" s="2"/>
      <c r="F158" s="2"/>
      <c r="G158" s="2"/>
      <c r="H158" s="2"/>
      <c r="I158" s="2"/>
      <c r="J158" s="2"/>
      <c r="K158" s="2"/>
    </row>
  </sheetData>
  <sheetProtection algorithmName="SHA-512" hashValue="61ONN/RGEq1mMm7y+rcMnE4NmCqNz+rWj1KvP15ZgTW726s7FSI9tGmJX35NtYEND83uU11IA98X6+Q3Y7prDw==" saltValue="QqwEaWeJPDvlXEh7+/OKsw==" spinCount="100000" sheet="1" formatColumns="0" formatRows="0"/>
  <mergeCells count="113">
    <mergeCell ref="B141:D141"/>
    <mergeCell ref="G141:I141"/>
    <mergeCell ref="B157:G157"/>
    <mergeCell ref="C7:E7"/>
    <mergeCell ref="H7:J7"/>
    <mergeCell ref="C10:E10"/>
    <mergeCell ref="H10:J10"/>
    <mergeCell ref="B2:K2"/>
    <mergeCell ref="B4:E4"/>
    <mergeCell ref="G4:J4"/>
    <mergeCell ref="B5:E5"/>
    <mergeCell ref="G5:J5"/>
    <mergeCell ref="C6:E6"/>
    <mergeCell ref="H6:J6"/>
    <mergeCell ref="C27:D27"/>
    <mergeCell ref="H27:I27"/>
    <mergeCell ref="C28:E28"/>
    <mergeCell ref="H28:J28"/>
    <mergeCell ref="B29:E29"/>
    <mergeCell ref="G29:J29"/>
    <mergeCell ref="B12:E12"/>
    <mergeCell ref="G12:J12"/>
    <mergeCell ref="C25:D25"/>
    <mergeCell ref="H25:I25"/>
    <mergeCell ref="C26:E26"/>
    <mergeCell ref="H26:J26"/>
    <mergeCell ref="B47:E47"/>
    <mergeCell ref="G47:J47"/>
    <mergeCell ref="C59:E59"/>
    <mergeCell ref="H59:J59"/>
    <mergeCell ref="C60:E60"/>
    <mergeCell ref="H60:J60"/>
    <mergeCell ref="C44:E44"/>
    <mergeCell ref="H44:J44"/>
    <mergeCell ref="C45:E45"/>
    <mergeCell ref="H45:J45"/>
    <mergeCell ref="C46:E46"/>
    <mergeCell ref="H46:J46"/>
    <mergeCell ref="C76:E76"/>
    <mergeCell ref="H76:J76"/>
    <mergeCell ref="C77:E77"/>
    <mergeCell ref="H77:J77"/>
    <mergeCell ref="B78:E78"/>
    <mergeCell ref="G78:J78"/>
    <mergeCell ref="C61:E61"/>
    <mergeCell ref="H61:J61"/>
    <mergeCell ref="B62:E62"/>
    <mergeCell ref="G62:J62"/>
    <mergeCell ref="C75:E75"/>
    <mergeCell ref="H75:J75"/>
    <mergeCell ref="C105:E105"/>
    <mergeCell ref="H105:J105"/>
    <mergeCell ref="C106:E106"/>
    <mergeCell ref="H106:J106"/>
    <mergeCell ref="C107:E107"/>
    <mergeCell ref="H107:J107"/>
    <mergeCell ref="B92:E92"/>
    <mergeCell ref="G92:J92"/>
    <mergeCell ref="C89:E89"/>
    <mergeCell ref="H89:J89"/>
    <mergeCell ref="C90:E90"/>
    <mergeCell ref="H90:J90"/>
    <mergeCell ref="C91:E91"/>
    <mergeCell ref="H91:J91"/>
    <mergeCell ref="C112:E112"/>
    <mergeCell ref="H112:J112"/>
    <mergeCell ref="C113:E113"/>
    <mergeCell ref="H113:J113"/>
    <mergeCell ref="C114:E114"/>
    <mergeCell ref="H114:J114"/>
    <mergeCell ref="C109:E109"/>
    <mergeCell ref="H109:J109"/>
    <mergeCell ref="C110:E110"/>
    <mergeCell ref="H110:J110"/>
    <mergeCell ref="C111:E111"/>
    <mergeCell ref="H111:J111"/>
    <mergeCell ref="C121:D121"/>
    <mergeCell ref="C122:D122"/>
    <mergeCell ref="C123:D123"/>
    <mergeCell ref="C124:D124"/>
    <mergeCell ref="C125:D125"/>
    <mergeCell ref="C126:D126"/>
    <mergeCell ref="C115:E115"/>
    <mergeCell ref="H115:J115"/>
    <mergeCell ref="E117:F117"/>
    <mergeCell ref="B119:C119"/>
    <mergeCell ref="C120:D120"/>
    <mergeCell ref="H120:I120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B153:K153"/>
    <mergeCell ref="B155:K155"/>
    <mergeCell ref="A144:A155"/>
    <mergeCell ref="B144:K144"/>
    <mergeCell ref="B145:K145"/>
    <mergeCell ref="B146:K146"/>
    <mergeCell ref="B147:K147"/>
    <mergeCell ref="B148:K148"/>
    <mergeCell ref="B149:K149"/>
    <mergeCell ref="B150:K150"/>
    <mergeCell ref="B151:K151"/>
    <mergeCell ref="B152:K152"/>
    <mergeCell ref="B154:K15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35" fitToHeight="3" orientation="portrait" r:id="rId1"/>
  <rowBreaks count="1" manualBreakCount="1">
    <brk id="6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liste_déroulante!$D$1:$D$4</xm:f>
          </x14:formula1>
          <xm:sqref>C79:E79 C19:E19 C30:E30 C37:E37 C48:E48 H48:J48 H13:J13 H19:J19 H37:J37 H30:J30 H63:J63 C63:E63 C13:E13 H79:J79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I45"/>
  <sheetViews>
    <sheetView zoomScale="55" zoomScaleNormal="55" workbookViewId="0">
      <pane ySplit="4" topLeftCell="A14" activePane="bottomLeft" state="frozen"/>
      <selection activeCell="E118" sqref="E118"/>
      <selection pane="bottomLeft" activeCell="E118" sqref="E118"/>
    </sheetView>
  </sheetViews>
  <sheetFormatPr baseColWidth="10" defaultColWidth="32.7109375" defaultRowHeight="18.75" x14ac:dyDescent="0.3"/>
  <cols>
    <col min="1" max="1" width="6.7109375" style="30" customWidth="1"/>
    <col min="2" max="2" width="32.7109375" style="30"/>
    <col min="3" max="3" width="22" style="30" customWidth="1"/>
    <col min="4" max="4" width="21.7109375" style="30" customWidth="1"/>
    <col min="5" max="5" width="15.85546875" style="30" customWidth="1"/>
    <col min="6" max="6" width="46" style="30" customWidth="1"/>
    <col min="7" max="7" width="26.140625" style="30" customWidth="1"/>
    <col min="8" max="8" width="26.28515625" style="30" customWidth="1"/>
    <col min="9" max="16384" width="32.7109375" style="30"/>
  </cols>
  <sheetData>
    <row r="1" spans="1:9" ht="233.25" customHeight="1" thickBot="1" x14ac:dyDescent="0.35">
      <c r="A1" s="39"/>
      <c r="B1" s="155" t="s">
        <v>149</v>
      </c>
      <c r="C1" s="156"/>
      <c r="D1" s="156"/>
      <c r="E1" s="156"/>
      <c r="F1" s="156"/>
      <c r="G1" s="156"/>
      <c r="H1" s="156"/>
      <c r="I1" s="157"/>
    </row>
    <row r="2" spans="1:9" ht="50.25" customHeight="1" thickBot="1" x14ac:dyDescent="0.35">
      <c r="A2" s="31"/>
      <c r="B2" s="32" t="s">
        <v>97</v>
      </c>
      <c r="C2" s="158">
        <f>Budget_analytique!B5</f>
        <v>2025</v>
      </c>
      <c r="D2" s="159"/>
      <c r="E2" s="159"/>
      <c r="F2" s="159"/>
      <c r="G2" s="159"/>
      <c r="H2" s="159"/>
      <c r="I2" s="160"/>
    </row>
    <row r="3" spans="1:9" ht="34.5" customHeight="1" thickBot="1" x14ac:dyDescent="0.35">
      <c r="A3" s="31"/>
      <c r="B3" s="33" t="s">
        <v>98</v>
      </c>
      <c r="C3" s="33" t="s">
        <v>99</v>
      </c>
      <c r="D3" s="33" t="s">
        <v>100</v>
      </c>
      <c r="E3" s="33" t="s">
        <v>101</v>
      </c>
      <c r="F3" s="33" t="s">
        <v>102</v>
      </c>
      <c r="G3" s="33" t="s">
        <v>99</v>
      </c>
      <c r="H3" s="33" t="s">
        <v>100</v>
      </c>
      <c r="I3" s="33" t="s">
        <v>101</v>
      </c>
    </row>
    <row r="4" spans="1:9" ht="39" customHeight="1" thickBot="1" x14ac:dyDescent="0.35">
      <c r="A4" s="31"/>
      <c r="B4" s="161" t="s">
        <v>103</v>
      </c>
      <c r="C4" s="162"/>
      <c r="D4" s="162"/>
      <c r="E4" s="163"/>
      <c r="F4" s="164" t="s">
        <v>104</v>
      </c>
      <c r="G4" s="165"/>
      <c r="H4" s="165"/>
      <c r="I4" s="166"/>
    </row>
    <row r="5" spans="1:9" ht="50.1" customHeight="1" thickBot="1" x14ac:dyDescent="0.35">
      <c r="A5" s="39"/>
      <c r="B5" s="34" t="s">
        <v>105</v>
      </c>
      <c r="C5" s="40"/>
      <c r="D5" s="40"/>
      <c r="E5" s="42" t="str">
        <f t="shared" ref="E5:E35" si="0">IF(OR(D5="",C5=0),"",D5/C5)</f>
        <v/>
      </c>
      <c r="F5" s="34" t="s">
        <v>148</v>
      </c>
      <c r="G5" s="41">
        <f>Budget_analytique!E120</f>
        <v>0</v>
      </c>
      <c r="H5" s="41">
        <f>Budget_analytique!F120</f>
        <v>0</v>
      </c>
      <c r="I5" s="42" t="str">
        <f t="shared" ref="I5:I42" si="1">IF(OR(H5="",G5=0),"",H5/G5)</f>
        <v/>
      </c>
    </row>
    <row r="6" spans="1:9" ht="50.1" customHeight="1" thickBot="1" x14ac:dyDescent="0.35">
      <c r="A6" s="31"/>
      <c r="B6" s="35" t="s">
        <v>106</v>
      </c>
      <c r="C6" s="37">
        <f>Budget_analytique!D50</f>
        <v>0</v>
      </c>
      <c r="D6" s="36"/>
      <c r="E6" s="42" t="str">
        <f t="shared" si="0"/>
        <v/>
      </c>
      <c r="F6" s="35" t="s">
        <v>107</v>
      </c>
      <c r="G6" s="41">
        <f>Budget_analytique!E121</f>
        <v>0</v>
      </c>
      <c r="H6" s="41">
        <f>Budget_analytique!F121</f>
        <v>0</v>
      </c>
      <c r="I6" s="42" t="str">
        <f t="shared" si="1"/>
        <v/>
      </c>
    </row>
    <row r="7" spans="1:9" ht="50.1" customHeight="1" thickBot="1" x14ac:dyDescent="0.35">
      <c r="A7" s="31"/>
      <c r="B7" s="35" t="s">
        <v>108</v>
      </c>
      <c r="C7" s="37">
        <f>SUM(Budget_analytique!C51:E57)</f>
        <v>0</v>
      </c>
      <c r="D7" s="37">
        <f>Budget_analytique!$H$59</f>
        <v>0</v>
      </c>
      <c r="E7" s="42" t="str">
        <f t="shared" si="0"/>
        <v/>
      </c>
      <c r="F7" s="38" t="s">
        <v>71</v>
      </c>
      <c r="G7" s="43"/>
      <c r="H7" s="43"/>
      <c r="I7" s="43"/>
    </row>
    <row r="8" spans="1:9" ht="50.1" customHeight="1" thickBot="1" x14ac:dyDescent="0.35">
      <c r="A8" s="31"/>
      <c r="B8" s="35" t="s">
        <v>109</v>
      </c>
      <c r="C8" s="36"/>
      <c r="D8" s="36"/>
      <c r="E8" s="42" t="str">
        <f t="shared" si="0"/>
        <v/>
      </c>
      <c r="F8" s="35" t="s">
        <v>73</v>
      </c>
      <c r="G8" s="41">
        <f>Budget_analytique!E123</f>
        <v>0</v>
      </c>
      <c r="H8" s="37">
        <v>0</v>
      </c>
      <c r="I8" s="42" t="str">
        <f t="shared" si="1"/>
        <v/>
      </c>
    </row>
    <row r="9" spans="1:9" ht="50.1" customHeight="1" thickBot="1" x14ac:dyDescent="0.35">
      <c r="A9" s="31"/>
      <c r="B9" s="38" t="s">
        <v>110</v>
      </c>
      <c r="C9" s="36"/>
      <c r="D9" s="36"/>
      <c r="E9" s="42" t="str">
        <f t="shared" si="0"/>
        <v/>
      </c>
      <c r="F9" s="35"/>
      <c r="G9" s="36"/>
      <c r="H9" s="36"/>
      <c r="I9" s="42" t="str">
        <f t="shared" si="1"/>
        <v/>
      </c>
    </row>
    <row r="10" spans="1:9" ht="50.1" customHeight="1" thickBot="1" x14ac:dyDescent="0.35">
      <c r="A10" s="31"/>
      <c r="B10" s="35" t="s">
        <v>111</v>
      </c>
      <c r="C10" s="36"/>
      <c r="D10" s="36"/>
      <c r="E10" s="42" t="str">
        <f t="shared" si="0"/>
        <v/>
      </c>
      <c r="F10" s="35"/>
      <c r="G10" s="36"/>
      <c r="H10" s="36"/>
      <c r="I10" s="42" t="str">
        <f t="shared" si="1"/>
        <v/>
      </c>
    </row>
    <row r="11" spans="1:9" ht="50.1" customHeight="1" thickBot="1" x14ac:dyDescent="0.35">
      <c r="A11" s="31"/>
      <c r="B11" s="35" t="s">
        <v>112</v>
      </c>
      <c r="C11" s="36"/>
      <c r="D11" s="36"/>
      <c r="E11" s="42" t="str">
        <f t="shared" si="0"/>
        <v/>
      </c>
      <c r="F11" s="35" t="s">
        <v>74</v>
      </c>
      <c r="G11" s="41">
        <f>Budget_analytique!E124</f>
        <v>0</v>
      </c>
      <c r="H11" s="41">
        <f>Budget_analytique!F124</f>
        <v>0</v>
      </c>
      <c r="I11" s="42" t="str">
        <f t="shared" si="1"/>
        <v/>
      </c>
    </row>
    <row r="12" spans="1:9" ht="50.1" customHeight="1" thickBot="1" x14ac:dyDescent="0.35">
      <c r="A12" s="31"/>
      <c r="B12" s="35" t="s">
        <v>44</v>
      </c>
      <c r="C12" s="36"/>
      <c r="D12" s="36"/>
      <c r="E12" s="42" t="str">
        <f t="shared" si="0"/>
        <v/>
      </c>
      <c r="F12" s="35"/>
      <c r="G12" s="36"/>
      <c r="H12" s="36"/>
      <c r="I12" s="42" t="str">
        <f t="shared" si="1"/>
        <v/>
      </c>
    </row>
    <row r="13" spans="1:9" ht="50.1" customHeight="1" thickBot="1" x14ac:dyDescent="0.35">
      <c r="A13" s="31"/>
      <c r="B13" s="35" t="s">
        <v>113</v>
      </c>
      <c r="C13" s="36"/>
      <c r="D13" s="36"/>
      <c r="E13" s="42" t="str">
        <f t="shared" si="0"/>
        <v/>
      </c>
      <c r="F13" s="35" t="s">
        <v>75</v>
      </c>
      <c r="G13" s="41">
        <f>Budget_analytique!E125</f>
        <v>0</v>
      </c>
      <c r="H13" s="41">
        <f>Budget_analytique!F125</f>
        <v>0</v>
      </c>
      <c r="I13" s="42" t="str">
        <f t="shared" si="1"/>
        <v/>
      </c>
    </row>
    <row r="14" spans="1:9" ht="50.1" customHeight="1" thickBot="1" x14ac:dyDescent="0.35">
      <c r="A14" s="31"/>
      <c r="B14" s="35" t="s">
        <v>114</v>
      </c>
      <c r="C14" s="36"/>
      <c r="D14" s="36"/>
      <c r="E14" s="42" t="str">
        <f t="shared" si="0"/>
        <v/>
      </c>
      <c r="F14" s="35" t="s">
        <v>76</v>
      </c>
      <c r="G14" s="41">
        <f>Budget_analytique!E126</f>
        <v>0</v>
      </c>
      <c r="H14" s="41">
        <f>Budget_analytique!F126</f>
        <v>0</v>
      </c>
      <c r="I14" s="42" t="str">
        <f t="shared" si="1"/>
        <v/>
      </c>
    </row>
    <row r="15" spans="1:9" ht="50.1" customHeight="1" thickBot="1" x14ac:dyDescent="0.35">
      <c r="A15" s="31"/>
      <c r="B15" s="38" t="s">
        <v>115</v>
      </c>
      <c r="C15" s="36"/>
      <c r="D15" s="36"/>
      <c r="E15" s="42" t="str">
        <f t="shared" si="0"/>
        <v/>
      </c>
      <c r="F15" s="35" t="s">
        <v>77</v>
      </c>
      <c r="G15" s="41">
        <f>Budget_analytique!E127</f>
        <v>0</v>
      </c>
      <c r="H15" s="41">
        <f>Budget_analytique!F127</f>
        <v>0</v>
      </c>
      <c r="I15" s="42" t="str">
        <f t="shared" si="1"/>
        <v/>
      </c>
    </row>
    <row r="16" spans="1:9" ht="50.1" customHeight="1" thickBot="1" x14ac:dyDescent="0.35">
      <c r="A16" s="31"/>
      <c r="B16" s="35" t="s">
        <v>116</v>
      </c>
      <c r="C16" s="37">
        <f>Budget_analytique!$F$24</f>
        <v>0</v>
      </c>
      <c r="D16" s="37">
        <f>Budget_analytique!$K$24</f>
        <v>0</v>
      </c>
      <c r="E16" s="42" t="str">
        <f t="shared" si="0"/>
        <v/>
      </c>
      <c r="F16" s="35"/>
      <c r="G16" s="36"/>
      <c r="H16" s="36"/>
      <c r="I16" s="42" t="str">
        <f t="shared" si="1"/>
        <v/>
      </c>
    </row>
    <row r="17" spans="1:9" ht="50.1" customHeight="1" thickBot="1" x14ac:dyDescent="0.35">
      <c r="A17" s="31"/>
      <c r="B17" s="35" t="s">
        <v>117</v>
      </c>
      <c r="C17" s="36"/>
      <c r="D17" s="36"/>
      <c r="E17" s="42" t="str">
        <f t="shared" si="0"/>
        <v/>
      </c>
      <c r="F17" s="35"/>
      <c r="G17" s="36"/>
      <c r="H17" s="36"/>
      <c r="I17" s="42" t="str">
        <f t="shared" si="1"/>
        <v/>
      </c>
    </row>
    <row r="18" spans="1:9" ht="50.1" customHeight="1" thickBot="1" x14ac:dyDescent="0.35">
      <c r="A18" s="31"/>
      <c r="B18" s="35" t="s">
        <v>118</v>
      </c>
      <c r="C18" s="37">
        <f>Budget_analytique!$F$75</f>
        <v>0</v>
      </c>
      <c r="D18" s="37">
        <f>Budget_analytique!$K$75</f>
        <v>0</v>
      </c>
      <c r="E18" s="42" t="str">
        <f t="shared" si="0"/>
        <v/>
      </c>
      <c r="F18" s="35" t="s">
        <v>78</v>
      </c>
      <c r="G18" s="41">
        <f>Budget_analytique!E128</f>
        <v>0</v>
      </c>
      <c r="H18" s="41">
        <f>Budget_analytique!F128</f>
        <v>0</v>
      </c>
      <c r="I18" s="42" t="str">
        <f t="shared" si="1"/>
        <v/>
      </c>
    </row>
    <row r="19" spans="1:9" ht="50.1" customHeight="1" thickBot="1" x14ac:dyDescent="0.35">
      <c r="A19" s="31"/>
      <c r="B19" s="35" t="s">
        <v>119</v>
      </c>
      <c r="C19" s="37">
        <f>Budget_analytique!$F$44</f>
        <v>0</v>
      </c>
      <c r="D19" s="37">
        <f>Budget_analytique!$K$44</f>
        <v>0</v>
      </c>
      <c r="E19" s="42" t="str">
        <f t="shared" si="0"/>
        <v/>
      </c>
      <c r="F19" s="35"/>
      <c r="G19" s="36"/>
      <c r="H19" s="36"/>
      <c r="I19" s="42" t="str">
        <f t="shared" si="1"/>
        <v/>
      </c>
    </row>
    <row r="20" spans="1:9" ht="50.1" customHeight="1" thickBot="1" x14ac:dyDescent="0.35">
      <c r="A20" s="31"/>
      <c r="B20" s="35" t="s">
        <v>120</v>
      </c>
      <c r="C20" s="36"/>
      <c r="D20" s="36"/>
      <c r="E20" s="42" t="str">
        <f t="shared" si="0"/>
        <v/>
      </c>
      <c r="F20" s="35" t="s">
        <v>79</v>
      </c>
      <c r="G20" s="41">
        <f>Budget_analytique!E129</f>
        <v>0</v>
      </c>
      <c r="H20" s="41">
        <f>Budget_analytique!F129</f>
        <v>0</v>
      </c>
      <c r="I20" s="42" t="str">
        <f t="shared" si="1"/>
        <v/>
      </c>
    </row>
    <row r="21" spans="1:9" ht="50.1" customHeight="1" thickBot="1" x14ac:dyDescent="0.35">
      <c r="A21" s="31"/>
      <c r="B21" s="38" t="s">
        <v>121</v>
      </c>
      <c r="C21" s="36"/>
      <c r="D21" s="36"/>
      <c r="E21" s="42" t="str">
        <f t="shared" si="0"/>
        <v/>
      </c>
      <c r="F21" s="35"/>
      <c r="G21" s="36"/>
      <c r="H21" s="36"/>
      <c r="I21" s="42" t="str">
        <f t="shared" si="1"/>
        <v/>
      </c>
    </row>
    <row r="22" spans="1:9" ht="50.1" customHeight="1" thickBot="1" x14ac:dyDescent="0.35">
      <c r="A22" s="31"/>
      <c r="B22" s="35" t="s">
        <v>122</v>
      </c>
      <c r="C22" s="36"/>
      <c r="D22" s="36"/>
      <c r="E22" s="42" t="str">
        <f t="shared" si="0"/>
        <v/>
      </c>
      <c r="F22" s="35" t="s">
        <v>80</v>
      </c>
      <c r="G22" s="41">
        <f>Budget_analytique!E130</f>
        <v>0</v>
      </c>
      <c r="H22" s="41">
        <f>Budget_analytique!F130</f>
        <v>0</v>
      </c>
      <c r="I22" s="42" t="str">
        <f t="shared" si="1"/>
        <v/>
      </c>
    </row>
    <row r="23" spans="1:9" ht="50.1" customHeight="1" thickBot="1" x14ac:dyDescent="0.35">
      <c r="A23" s="31"/>
      <c r="B23" s="35" t="s">
        <v>123</v>
      </c>
      <c r="C23" s="36"/>
      <c r="D23" s="36"/>
      <c r="E23" s="42" t="str">
        <f t="shared" si="0"/>
        <v/>
      </c>
      <c r="F23" s="35"/>
      <c r="G23" s="36"/>
      <c r="H23" s="36"/>
      <c r="I23" s="42" t="str">
        <f t="shared" si="1"/>
        <v/>
      </c>
    </row>
    <row r="24" spans="1:9" ht="50.1" customHeight="1" thickBot="1" x14ac:dyDescent="0.35">
      <c r="A24" s="31"/>
      <c r="B24" s="38" t="s">
        <v>124</v>
      </c>
      <c r="C24" s="36"/>
      <c r="D24" s="36"/>
      <c r="E24" s="42" t="str">
        <f t="shared" si="0"/>
        <v/>
      </c>
      <c r="F24" s="35" t="s">
        <v>81</v>
      </c>
      <c r="G24" s="41">
        <f>Budget_analytique!E131</f>
        <v>0</v>
      </c>
      <c r="H24" s="41">
        <f>Budget_analytique!F131</f>
        <v>0</v>
      </c>
      <c r="I24" s="42" t="str">
        <f t="shared" si="1"/>
        <v/>
      </c>
    </row>
    <row r="25" spans="1:9" ht="50.1" customHeight="1" thickBot="1" x14ac:dyDescent="0.35">
      <c r="A25" s="31"/>
      <c r="B25" s="35" t="s">
        <v>125</v>
      </c>
      <c r="C25" s="37">
        <f>Budget_analytique!$C$105+Budget_analytique!$F$26</f>
        <v>0</v>
      </c>
      <c r="D25" s="37">
        <f>Budget_analytique!$H$105+Budget_analytique!$K$26</f>
        <v>0</v>
      </c>
      <c r="E25" s="42" t="str">
        <f t="shared" si="0"/>
        <v/>
      </c>
      <c r="F25" s="35" t="s">
        <v>82</v>
      </c>
      <c r="G25" s="41">
        <f>Budget_analytique!E132</f>
        <v>0</v>
      </c>
      <c r="H25" s="41">
        <f>Budget_analytique!F132</f>
        <v>0</v>
      </c>
      <c r="I25" s="42" t="str">
        <f t="shared" si="1"/>
        <v/>
      </c>
    </row>
    <row r="26" spans="1:9" ht="50.1" customHeight="1" thickBot="1" x14ac:dyDescent="0.35">
      <c r="A26" s="31"/>
      <c r="B26" s="35" t="s">
        <v>126</v>
      </c>
      <c r="C26" s="36"/>
      <c r="D26" s="36"/>
      <c r="E26" s="42" t="str">
        <f t="shared" si="0"/>
        <v/>
      </c>
      <c r="F26" s="35" t="s">
        <v>83</v>
      </c>
      <c r="G26" s="41">
        <f>Budget_analytique!E133</f>
        <v>0</v>
      </c>
      <c r="H26" s="41">
        <f>Budget_analytique!F133</f>
        <v>0</v>
      </c>
      <c r="I26" s="42" t="str">
        <f t="shared" si="1"/>
        <v/>
      </c>
    </row>
    <row r="27" spans="1:9" ht="50.1" customHeight="1" thickBot="1" x14ac:dyDescent="0.35">
      <c r="A27" s="31"/>
      <c r="B27" s="35" t="s">
        <v>127</v>
      </c>
      <c r="C27" s="37">
        <f>Budget_analytique!$F$46</f>
        <v>0</v>
      </c>
      <c r="D27" s="37">
        <f>Budget_analytique!$K$46</f>
        <v>0</v>
      </c>
      <c r="E27" s="42" t="str">
        <f t="shared" si="0"/>
        <v/>
      </c>
      <c r="F27" s="38" t="s">
        <v>84</v>
      </c>
      <c r="G27" s="41">
        <f>Budget_analytique!E134</f>
        <v>0</v>
      </c>
      <c r="H27" s="41">
        <f>Budget_analytique!F134</f>
        <v>0</v>
      </c>
      <c r="I27" s="42" t="str">
        <f t="shared" si="1"/>
        <v/>
      </c>
    </row>
    <row r="28" spans="1:9" ht="50.1" customHeight="1" thickBot="1" x14ac:dyDescent="0.35">
      <c r="A28" s="31"/>
      <c r="B28" s="38" t="s">
        <v>128</v>
      </c>
      <c r="C28" s="37">
        <f>Budget_analytique!$F$77+Budget_analytique!$C$89</f>
        <v>0</v>
      </c>
      <c r="D28" s="37">
        <f>Budget_analytique!$K$77+Budget_analytique!$H$89</f>
        <v>0</v>
      </c>
      <c r="E28" s="42" t="str">
        <f t="shared" si="0"/>
        <v/>
      </c>
      <c r="F28" s="35" t="s">
        <v>85</v>
      </c>
      <c r="G28" s="41">
        <f>Budget_analytique!E135</f>
        <v>0</v>
      </c>
      <c r="H28" s="41">
        <f>Budget_analytique!F135</f>
        <v>0</v>
      </c>
      <c r="I28" s="42" t="str">
        <f t="shared" si="1"/>
        <v/>
      </c>
    </row>
    <row r="29" spans="1:9" ht="50.1" customHeight="1" thickBot="1" x14ac:dyDescent="0.35">
      <c r="A29" s="31"/>
      <c r="B29" s="38" t="s">
        <v>129</v>
      </c>
      <c r="C29" s="36"/>
      <c r="D29" s="36"/>
      <c r="E29" s="42" t="str">
        <f t="shared" si="0"/>
        <v/>
      </c>
      <c r="F29" s="38" t="s">
        <v>86</v>
      </c>
      <c r="G29" s="41">
        <f>Budget_analytique!E136</f>
        <v>0</v>
      </c>
      <c r="H29" s="41">
        <f>Budget_analytique!F136</f>
        <v>0</v>
      </c>
      <c r="I29" s="42" t="str">
        <f t="shared" si="1"/>
        <v/>
      </c>
    </row>
    <row r="30" spans="1:9" ht="50.1" customHeight="1" thickBot="1" x14ac:dyDescent="0.35">
      <c r="A30" s="31"/>
      <c r="B30" s="38" t="s">
        <v>130</v>
      </c>
      <c r="C30" s="36"/>
      <c r="D30" s="36"/>
      <c r="E30" s="42" t="str">
        <f t="shared" si="0"/>
        <v/>
      </c>
      <c r="F30" s="38" t="s">
        <v>87</v>
      </c>
      <c r="G30" s="41">
        <f>Budget_analytique!E137</f>
        <v>0</v>
      </c>
      <c r="H30" s="41">
        <f>Budget_analytique!F137</f>
        <v>0</v>
      </c>
      <c r="I30" s="42" t="str">
        <f t="shared" si="1"/>
        <v/>
      </c>
    </row>
    <row r="31" spans="1:9" ht="50.1" customHeight="1" thickBot="1" x14ac:dyDescent="0.35">
      <c r="A31" s="31"/>
      <c r="B31" s="38" t="s">
        <v>131</v>
      </c>
      <c r="C31" s="36"/>
      <c r="D31" s="36"/>
      <c r="E31" s="42" t="str">
        <f t="shared" si="0"/>
        <v/>
      </c>
      <c r="F31" s="3"/>
      <c r="G31" s="4"/>
      <c r="H31" s="4"/>
      <c r="I31" s="42" t="str">
        <f t="shared" si="1"/>
        <v/>
      </c>
    </row>
    <row r="32" spans="1:9" ht="19.5" thickBot="1" x14ac:dyDescent="0.35">
      <c r="A32" s="31"/>
      <c r="B32" s="168" t="s">
        <v>132</v>
      </c>
      <c r="C32" s="169"/>
      <c r="D32" s="169"/>
      <c r="E32" s="170"/>
      <c r="F32" s="171"/>
      <c r="G32" s="172"/>
      <c r="H32" s="172"/>
      <c r="I32" s="173"/>
    </row>
    <row r="33" spans="1:9" ht="50.1" customHeight="1" thickBot="1" x14ac:dyDescent="0.35">
      <c r="A33" s="31"/>
      <c r="B33" s="35" t="s">
        <v>133</v>
      </c>
      <c r="C33" s="36"/>
      <c r="D33" s="36"/>
      <c r="E33" s="42" t="str">
        <f t="shared" si="0"/>
        <v/>
      </c>
      <c r="F33" s="3"/>
      <c r="G33" s="3"/>
      <c r="H33" s="3"/>
      <c r="I33" s="42" t="str">
        <f t="shared" si="1"/>
        <v/>
      </c>
    </row>
    <row r="34" spans="1:9" ht="50.1" customHeight="1" thickBot="1" x14ac:dyDescent="0.35">
      <c r="A34" s="31"/>
      <c r="B34" s="35" t="s">
        <v>134</v>
      </c>
      <c r="C34" s="36"/>
      <c r="D34" s="36"/>
      <c r="E34" s="42" t="str">
        <f t="shared" si="0"/>
        <v/>
      </c>
      <c r="F34" s="38" t="s">
        <v>88</v>
      </c>
      <c r="G34" s="41">
        <f>Budget_analytique!E138</f>
        <v>0</v>
      </c>
      <c r="H34" s="41">
        <f>Budget_analytique!F138</f>
        <v>0</v>
      </c>
      <c r="I34" s="42" t="str">
        <f t="shared" si="1"/>
        <v/>
      </c>
    </row>
    <row r="35" spans="1:9" ht="50.1" customHeight="1" thickBot="1" x14ac:dyDescent="0.35">
      <c r="A35" s="31"/>
      <c r="B35" s="35" t="s">
        <v>135</v>
      </c>
      <c r="C35" s="36"/>
      <c r="D35" s="36"/>
      <c r="E35" s="42" t="str">
        <f t="shared" si="0"/>
        <v/>
      </c>
      <c r="F35" s="3"/>
      <c r="G35" s="3"/>
      <c r="H35" s="3"/>
      <c r="I35" s="42" t="str">
        <f t="shared" si="1"/>
        <v/>
      </c>
    </row>
    <row r="36" spans="1:9" ht="19.5" thickBot="1" x14ac:dyDescent="0.35">
      <c r="A36" s="31"/>
      <c r="B36" s="33" t="s">
        <v>136</v>
      </c>
      <c r="C36" s="80">
        <f>SUM(C5:C31)+SUM(C33:C35)</f>
        <v>0</v>
      </c>
      <c r="D36" s="80">
        <f>SUM(D5:D31)+SUM(D33:D35)</f>
        <v>0</v>
      </c>
      <c r="E36" s="17">
        <v>0.60289999999999999</v>
      </c>
      <c r="F36" s="33" t="s">
        <v>137</v>
      </c>
      <c r="G36" s="8">
        <f>SUM(G5:G31)+SUM(G33:G35)</f>
        <v>0</v>
      </c>
      <c r="H36" s="8">
        <f>SUM(H5:H31)+SUM(H33:H35)</f>
        <v>0</v>
      </c>
      <c r="I36" s="45" t="str">
        <f t="shared" si="1"/>
        <v/>
      </c>
    </row>
    <row r="37" spans="1:9" ht="19.5" thickBot="1" x14ac:dyDescent="0.35">
      <c r="A37" s="31"/>
      <c r="B37" s="168" t="s">
        <v>138</v>
      </c>
      <c r="C37" s="169"/>
      <c r="D37" s="169"/>
      <c r="E37" s="169"/>
      <c r="F37" s="169"/>
      <c r="G37" s="169"/>
      <c r="H37" s="169"/>
      <c r="I37" s="170"/>
    </row>
    <row r="38" spans="1:9" ht="50.1" customHeight="1" thickBot="1" x14ac:dyDescent="0.35">
      <c r="A38" s="31"/>
      <c r="B38" s="38" t="s">
        <v>139</v>
      </c>
      <c r="C38" s="36"/>
      <c r="D38" s="36"/>
      <c r="E38" s="42" t="str">
        <f t="shared" ref="E38:E42" si="2">IF(OR(D38="",C38=0),"",D38/C38)</f>
        <v/>
      </c>
      <c r="F38" s="38" t="s">
        <v>140</v>
      </c>
      <c r="G38" s="36"/>
      <c r="H38" s="36"/>
      <c r="I38" s="42" t="str">
        <f t="shared" si="1"/>
        <v/>
      </c>
    </row>
    <row r="39" spans="1:9" ht="50.1" customHeight="1" thickBot="1" x14ac:dyDescent="0.35">
      <c r="A39" s="31"/>
      <c r="B39" s="35" t="s">
        <v>141</v>
      </c>
      <c r="C39" s="36"/>
      <c r="D39" s="36"/>
      <c r="E39" s="42" t="str">
        <f t="shared" si="2"/>
        <v/>
      </c>
      <c r="F39" s="35" t="s">
        <v>142</v>
      </c>
      <c r="G39" s="37">
        <f>Budget_analytique!$E$25</f>
        <v>0</v>
      </c>
      <c r="H39" s="37">
        <f>Budget_analytique!$J$25</f>
        <v>0</v>
      </c>
      <c r="I39" s="42" t="str">
        <f t="shared" si="1"/>
        <v/>
      </c>
    </row>
    <row r="40" spans="1:9" ht="50.1" customHeight="1" thickBot="1" x14ac:dyDescent="0.35">
      <c r="A40" s="31"/>
      <c r="B40" s="35" t="s">
        <v>143</v>
      </c>
      <c r="C40" s="37">
        <f>SUM(Budget_analytique!$C$49:'Budget_analytique'!$E$49)</f>
        <v>0</v>
      </c>
      <c r="D40" s="37">
        <f>SUM(Budget_analytique!$H$49:'Budget_analytique'!$J$49)</f>
        <v>0</v>
      </c>
      <c r="E40" s="42" t="str">
        <f t="shared" si="2"/>
        <v/>
      </c>
      <c r="F40" s="35" t="s">
        <v>144</v>
      </c>
      <c r="G40" s="37">
        <f>SUM(Budget_analytique!$C$49:'Budget_analytique'!$E$49)</f>
        <v>0</v>
      </c>
      <c r="H40" s="37">
        <f>SUM(Budget_analytique!$H$49:'Budget_analytique'!$J$49)</f>
        <v>0</v>
      </c>
      <c r="I40" s="42" t="str">
        <f t="shared" si="1"/>
        <v/>
      </c>
    </row>
    <row r="41" spans="1:9" ht="50.1" customHeight="1" thickBot="1" x14ac:dyDescent="0.35">
      <c r="A41" s="31"/>
      <c r="B41" s="35" t="s">
        <v>145</v>
      </c>
      <c r="C41" s="37">
        <f>Budget_analytique!$E$25</f>
        <v>0</v>
      </c>
      <c r="D41" s="37">
        <f>Budget_analytique!$J$25</f>
        <v>0</v>
      </c>
      <c r="E41" s="42" t="str">
        <f t="shared" si="2"/>
        <v/>
      </c>
      <c r="F41" s="35" t="s">
        <v>146</v>
      </c>
      <c r="G41" s="36"/>
      <c r="H41" s="36"/>
      <c r="I41" s="42" t="str">
        <f t="shared" si="1"/>
        <v/>
      </c>
    </row>
    <row r="42" spans="1:9" ht="19.5" thickBot="1" x14ac:dyDescent="0.35">
      <c r="A42" s="31"/>
      <c r="B42" s="33" t="s">
        <v>51</v>
      </c>
      <c r="C42" s="8" t="str">
        <f>IF(SUM(C38:C41)=0,"",SUM(C38:C41))</f>
        <v/>
      </c>
      <c r="D42" s="8" t="str">
        <f>IF(SUM(D38:D41)=0,"",SUM(D38:D41))</f>
        <v/>
      </c>
      <c r="E42" s="42" t="str">
        <f t="shared" si="2"/>
        <v/>
      </c>
      <c r="F42" s="33" t="s">
        <v>51</v>
      </c>
      <c r="G42" s="8" t="str">
        <f>IF(SUM(G38:G41)=0,"",SUM(G38:G41))</f>
        <v/>
      </c>
      <c r="H42" s="8" t="str">
        <f>IF(SUM(H38:H41)=0,"",SUM(H38:H41))</f>
        <v/>
      </c>
      <c r="I42" s="42" t="str">
        <f t="shared" si="1"/>
        <v/>
      </c>
    </row>
    <row r="43" spans="1:9" ht="72" customHeight="1" thickBot="1" x14ac:dyDescent="0.35">
      <c r="A43" s="31"/>
      <c r="B43" s="44" t="s">
        <v>99</v>
      </c>
      <c r="C43" s="174" t="e">
        <f>"La subvention CFPPA sollicitée de " &amp; G14 &amp;",00 €"&amp; " objet de la présente demande représente " &amp; TEXT(G14/G36,"0,00%") &amp; " du total des produits du projet  dont CVN (montant sollicité/total du budget)x100."</f>
        <v>#DIV/0!</v>
      </c>
      <c r="D43" s="175"/>
      <c r="E43" s="175"/>
      <c r="F43" s="175"/>
      <c r="G43" s="175"/>
      <c r="H43" s="175"/>
      <c r="I43" s="176"/>
    </row>
    <row r="44" spans="1:9" ht="62.25" customHeight="1" thickBot="1" x14ac:dyDescent="0.35">
      <c r="A44" s="31"/>
      <c r="B44" s="44" t="s">
        <v>100</v>
      </c>
      <c r="C44" s="174" t="e">
        <f>"La subvention CFPPA sollicitée de " &amp; H14 &amp;",00 €"&amp; " objet de la présente demande représente " &amp; TEXT(H14/H36,"0,00%") &amp; " du total des produits du projet  dont CVN (montant sollicité/total du budget)x100."</f>
        <v>#DIV/0!</v>
      </c>
      <c r="D44" s="175"/>
      <c r="E44" s="175"/>
      <c r="F44" s="175"/>
      <c r="G44" s="175"/>
      <c r="H44" s="175"/>
      <c r="I44" s="176"/>
    </row>
    <row r="45" spans="1:9" ht="74.25" customHeight="1" x14ac:dyDescent="0.3">
      <c r="A45" s="31"/>
      <c r="B45" s="167" t="s">
        <v>147</v>
      </c>
      <c r="C45" s="167"/>
      <c r="D45" s="167"/>
      <c r="E45" s="167"/>
      <c r="F45" s="167"/>
      <c r="G45" s="167"/>
      <c r="H45" s="167"/>
      <c r="I45" s="167"/>
    </row>
  </sheetData>
  <sheetProtection algorithmName="SHA-512" hashValue="YpRC2/Vn+f+jN5b7ApJSR/RRfiRv4Tdq4EnOwKj3dMFd6uvr1XLA1fY9z4JEVFdYmqPOtMrWYUtyyxFoO+Lnjw==" saltValue="8K5LjjW0gkRF23dPSs7uQQ==" spinCount="100000" sheet="1" formatColumns="0" formatRows="0" autoFilter="0"/>
  <mergeCells count="10">
    <mergeCell ref="B1:I1"/>
    <mergeCell ref="C2:I2"/>
    <mergeCell ref="B4:E4"/>
    <mergeCell ref="F4:I4"/>
    <mergeCell ref="B45:I45"/>
    <mergeCell ref="B32:E32"/>
    <mergeCell ref="F32:I32"/>
    <mergeCell ref="B37:I37"/>
    <mergeCell ref="C43:I43"/>
    <mergeCell ref="C44:I44"/>
  </mergeCells>
  <printOptions horizontalCentered="1"/>
  <pageMargins left="0" right="0" top="0.35433070866141736" bottom="0.35433070866141736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D1:D3"/>
  <sheetViews>
    <sheetView workbookViewId="0">
      <selection activeCell="D15" sqref="D15"/>
    </sheetView>
  </sheetViews>
  <sheetFormatPr baseColWidth="10" defaultRowHeight="15" x14ac:dyDescent="0.25"/>
  <cols>
    <col min="4" max="4" width="39.28515625" customWidth="1"/>
  </cols>
  <sheetData>
    <row r="1" spans="4:4" ht="24" thickBot="1" x14ac:dyDescent="0.3">
      <c r="D1" s="1" t="s">
        <v>13</v>
      </c>
    </row>
    <row r="2" spans="4:4" ht="24" thickBot="1" x14ac:dyDescent="0.3">
      <c r="D2" s="1" t="s">
        <v>14</v>
      </c>
    </row>
    <row r="3" spans="4:4" ht="24" thickBot="1" x14ac:dyDescent="0.3">
      <c r="D3" s="1" t="s">
        <v>20</v>
      </c>
    </row>
  </sheetData>
  <sheetProtection algorithmName="SHA-512" hashValue="rGoPSIvC6VuismRycsRjiqFhSXRQoK6SBP9RHgJyf2YjsdGgjSL9g7jf0t732USTjiqDOqJ1omH55JFGHGdhUw==" saltValue="pMs6/1hvELuMtW+w1DngHA==" spinCount="100000" sheet="1" objects="1" scenarios="1" formatColumns="0" format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Budget_analytique</vt:lpstr>
      <vt:lpstr>CERFA</vt:lpstr>
      <vt:lpstr>liste_déroulante</vt:lpstr>
      <vt:lpstr>Budget_analytique!Zone_d_impression</vt:lpstr>
      <vt:lpstr>CERFA!Zone_d_impression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Eric</dc:creator>
  <cp:lastModifiedBy>MARTIN Eric</cp:lastModifiedBy>
  <cp:lastPrinted>2025-07-09T06:28:13Z</cp:lastPrinted>
  <dcterms:created xsi:type="dcterms:W3CDTF">2025-07-01T13:29:27Z</dcterms:created>
  <dcterms:modified xsi:type="dcterms:W3CDTF">2025-09-12T11:49:01Z</dcterms:modified>
</cp:coreProperties>
</file>